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IONDI\Desktop\"/>
    </mc:Choice>
  </mc:AlternateContent>
  <xr:revisionPtr revIDLastSave="0" documentId="13_ncr:1_{CD66B3B0-0A0D-4F8F-A222-673E7239B701}" xr6:coauthVersionLast="36" xr6:coauthVersionMax="36" xr10:uidLastSave="{00000000-0000-0000-0000-000000000000}"/>
  <bookViews>
    <workbookView xWindow="0" yWindow="0" windowWidth="21570" windowHeight="7890" xr2:uid="{B58DB00C-FBCD-4E69-9A55-8921DA491AAA}"/>
  </bookViews>
  <sheets>
    <sheet name="dettaglio dipendenti 2022" sheetId="1" r:id="rId1"/>
    <sheet name="dettaglio dirigente medico 2022" sheetId="3" r:id="rId2"/>
    <sheet name="DA PUBBLICARE" sheetId="2" r:id="rId3"/>
  </sheets>
  <definedNames>
    <definedName name="_xlnm.Print_Area" localSheetId="2">'DA PUBBLICARE'!$A$1:$F$12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3" l="1"/>
  <c r="L11" i="3"/>
  <c r="K11" i="3"/>
  <c r="J11" i="3"/>
  <c r="I11" i="3"/>
  <c r="G11" i="3"/>
  <c r="H70" i="1" l="1"/>
  <c r="H30" i="1"/>
  <c r="H31" i="1"/>
  <c r="G30" i="1"/>
  <c r="G31" i="1"/>
  <c r="F30" i="1"/>
  <c r="F31" i="1"/>
  <c r="E30" i="1"/>
  <c r="E31" i="1"/>
  <c r="G33" i="1"/>
  <c r="G34" i="1"/>
  <c r="F33" i="1"/>
  <c r="F34" i="1"/>
  <c r="E33" i="1"/>
  <c r="E34" i="1"/>
  <c r="G64" i="1"/>
  <c r="F64" i="1"/>
  <c r="E64" i="1"/>
  <c r="G62" i="1"/>
  <c r="F62" i="1"/>
  <c r="E62" i="1"/>
  <c r="G66" i="1"/>
  <c r="F66" i="1"/>
  <c r="E66" i="1"/>
  <c r="G32" i="1"/>
  <c r="F32" i="1"/>
  <c r="E32" i="1"/>
  <c r="E28" i="1"/>
  <c r="F28" i="1"/>
  <c r="G2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3" i="1"/>
  <c r="G65" i="1"/>
  <c r="G67" i="1"/>
  <c r="G68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9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3" i="1"/>
  <c r="F65" i="1"/>
  <c r="F67" i="1"/>
  <c r="F68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9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3" i="1"/>
  <c r="E65" i="1"/>
  <c r="E67" i="1"/>
  <c r="E68" i="1"/>
  <c r="E2" i="1"/>
  <c r="H10" i="1" l="1"/>
  <c r="H15" i="1"/>
  <c r="H9" i="1"/>
  <c r="H56" i="1"/>
  <c r="H50" i="1"/>
  <c r="H59" i="1"/>
  <c r="H53" i="1"/>
  <c r="H47" i="1"/>
  <c r="H41" i="1"/>
  <c r="H23" i="1"/>
  <c r="H17" i="1"/>
  <c r="H11" i="1"/>
  <c r="H5" i="1"/>
  <c r="H57" i="1"/>
  <c r="H51" i="1"/>
  <c r="H61" i="1"/>
  <c r="H55" i="1"/>
  <c r="H49" i="1"/>
  <c r="H60" i="1"/>
  <c r="H54" i="1"/>
  <c r="H48" i="1"/>
  <c r="H42" i="1"/>
  <c r="H24" i="1"/>
  <c r="H18" i="1"/>
  <c r="H12" i="1"/>
  <c r="H6" i="1"/>
  <c r="H58" i="1"/>
  <c r="H52" i="1"/>
  <c r="H66" i="1"/>
  <c r="H28" i="1"/>
  <c r="H27" i="1"/>
  <c r="H21" i="1"/>
  <c r="H3" i="1"/>
  <c r="H63" i="1"/>
  <c r="H44" i="1"/>
  <c r="H26" i="1"/>
  <c r="H14" i="1"/>
  <c r="H8" i="1"/>
  <c r="H2" i="1"/>
  <c r="H22" i="1"/>
  <c r="H16" i="1"/>
  <c r="H4" i="1"/>
  <c r="H32" i="1"/>
  <c r="H62" i="1"/>
  <c r="H34" i="1"/>
  <c r="H38" i="1"/>
  <c r="H20" i="1"/>
  <c r="H43" i="1"/>
  <c r="H25" i="1"/>
  <c r="H19" i="1"/>
  <c r="H13" i="1"/>
  <c r="H7" i="1"/>
  <c r="H35" i="1"/>
  <c r="H33" i="1"/>
  <c r="H67" i="1"/>
  <c r="H46" i="1"/>
  <c r="H40" i="1"/>
  <c r="H29" i="1"/>
  <c r="H64" i="1"/>
  <c r="H65" i="1"/>
  <c r="H45" i="1"/>
  <c r="H39" i="1"/>
</calcChain>
</file>

<file path=xl/sharedStrings.xml><?xml version="1.0" encoding="utf-8"?>
<sst xmlns="http://schemas.openxmlformats.org/spreadsheetml/2006/main" count="375" uniqueCount="215">
  <si>
    <t>Matricola</t>
  </si>
  <si>
    <t>Cognome</t>
  </si>
  <si>
    <t>Nome</t>
  </si>
  <si>
    <t>competenza</t>
  </si>
  <si>
    <t>Descrizione Ruolo economico</t>
  </si>
  <si>
    <t>Descrizione Fasce retributive</t>
  </si>
  <si>
    <t>350</t>
  </si>
  <si>
    <t>BELLO</t>
  </si>
  <si>
    <t>RAIMONDO SALVATORE</t>
  </si>
  <si>
    <t>RUOLO AMMINISTRATIVO</t>
  </si>
  <si>
    <t>CATEGORIA A FASCIA II</t>
  </si>
  <si>
    <t>303</t>
  </si>
  <si>
    <t>GRECO</t>
  </si>
  <si>
    <t>GIANFRANCO</t>
  </si>
  <si>
    <t>RUOLO TECNICO</t>
  </si>
  <si>
    <t>198</t>
  </si>
  <si>
    <t>MULE'</t>
  </si>
  <si>
    <t>FRANCESCO</t>
  </si>
  <si>
    <t>267</t>
  </si>
  <si>
    <t>GESUALDO ANTONIO</t>
  </si>
  <si>
    <t>CATEGORIA B FASCIA II</t>
  </si>
  <si>
    <t>269</t>
  </si>
  <si>
    <t>PORCU</t>
  </si>
  <si>
    <t>MARIA LUISA</t>
  </si>
  <si>
    <t>165</t>
  </si>
  <si>
    <t>SAPIA</t>
  </si>
  <si>
    <t>GAETANO ANTONIO MARIA</t>
  </si>
  <si>
    <t>271</t>
  </si>
  <si>
    <t>TORTORICI</t>
  </si>
  <si>
    <t>ERNESTO RENATO</t>
  </si>
  <si>
    <t>255</t>
  </si>
  <si>
    <t>ARENA</t>
  </si>
  <si>
    <t>EMANUELA</t>
  </si>
  <si>
    <t>CATEGORIA C FASCIA II</t>
  </si>
  <si>
    <t>375</t>
  </si>
  <si>
    <t>ASARO</t>
  </si>
  <si>
    <t>GIOVANNI</t>
  </si>
  <si>
    <t>371</t>
  </si>
  <si>
    <t>BRUNA</t>
  </si>
  <si>
    <t>MANLIO MARIA ALESSIO</t>
  </si>
  <si>
    <t>262</t>
  </si>
  <si>
    <t>CARBONE</t>
  </si>
  <si>
    <t>LUIGIA</t>
  </si>
  <si>
    <t>296</t>
  </si>
  <si>
    <t>DELLUTRI</t>
  </si>
  <si>
    <t>GIUSEPPINA</t>
  </si>
  <si>
    <t>336</t>
  </si>
  <si>
    <t>DI PASQUALE</t>
  </si>
  <si>
    <t>VALENTINA AMBRA SIMONA</t>
  </si>
  <si>
    <t>356</t>
  </si>
  <si>
    <t>DISTEFANO</t>
  </si>
  <si>
    <t>SIMONETTA</t>
  </si>
  <si>
    <t>313</t>
  </si>
  <si>
    <t>FALZONE</t>
  </si>
  <si>
    <t>TIZIANA</t>
  </si>
  <si>
    <t>331</t>
  </si>
  <si>
    <t>GRUTTADAURIA</t>
  </si>
  <si>
    <t>ALESSANDRA ROSSELLA</t>
  </si>
  <si>
    <t>361</t>
  </si>
  <si>
    <t>LANTIERI</t>
  </si>
  <si>
    <t>342</t>
  </si>
  <si>
    <t>LOPIANO</t>
  </si>
  <si>
    <t>SILVIA</t>
  </si>
  <si>
    <t>354</t>
  </si>
  <si>
    <t>LUMIA</t>
  </si>
  <si>
    <t>ANTONELLA</t>
  </si>
  <si>
    <t>333</t>
  </si>
  <si>
    <t>MELFA</t>
  </si>
  <si>
    <t>FABRIZIO</t>
  </si>
  <si>
    <t>337</t>
  </si>
  <si>
    <t>MIRAGLIA</t>
  </si>
  <si>
    <t>IURI SALVATORE</t>
  </si>
  <si>
    <t>372</t>
  </si>
  <si>
    <t>NICOSIA</t>
  </si>
  <si>
    <t>MICHELINA BIANCAMARIA</t>
  </si>
  <si>
    <t>341</t>
  </si>
  <si>
    <t>PIAZZA</t>
  </si>
  <si>
    <t>SALVATRICE SABRINA</t>
  </si>
  <si>
    <t>363</t>
  </si>
  <si>
    <t>RANDAZZO</t>
  </si>
  <si>
    <t>CARLA</t>
  </si>
  <si>
    <t>352</t>
  </si>
  <si>
    <t>VANCHERI</t>
  </si>
  <si>
    <t>DANIELA</t>
  </si>
  <si>
    <t>343</t>
  </si>
  <si>
    <t>ZIRONE</t>
  </si>
  <si>
    <t>ALICE MICHELINA</t>
  </si>
  <si>
    <t>268</t>
  </si>
  <si>
    <t>MIRISOLA</t>
  </si>
  <si>
    <t>CATEGORIA C INIZIALE</t>
  </si>
  <si>
    <t>174</t>
  </si>
  <si>
    <t>TROVATO</t>
  </si>
  <si>
    <t>CARMELO</t>
  </si>
  <si>
    <t>335</t>
  </si>
  <si>
    <t>DI PASQUA</t>
  </si>
  <si>
    <t>ORAZIO</t>
  </si>
  <si>
    <t>CATEGORIA D FASCIA I</t>
  </si>
  <si>
    <t>376</t>
  </si>
  <si>
    <t>DROGO</t>
  </si>
  <si>
    <t>GIUSEPPINA MARIA LETIZIA</t>
  </si>
  <si>
    <t>RUOLO PROFESSIONALE</t>
  </si>
  <si>
    <t>328</t>
  </si>
  <si>
    <t>AMICO</t>
  </si>
  <si>
    <t>CATEGORIA D FASCIA II</t>
  </si>
  <si>
    <t>347</t>
  </si>
  <si>
    <t>BOTTA</t>
  </si>
  <si>
    <t>VALENTINA CONCETTA</t>
  </si>
  <si>
    <t>330</t>
  </si>
  <si>
    <t>CAMMARATA</t>
  </si>
  <si>
    <t>SIMONA</t>
  </si>
  <si>
    <t>308</t>
  </si>
  <si>
    <t>CASCIO</t>
  </si>
  <si>
    <t>MAURA IGNAZIA</t>
  </si>
  <si>
    <t>373</t>
  </si>
  <si>
    <t>CATINO</t>
  </si>
  <si>
    <t>ALESSANDRA MARGHERITA</t>
  </si>
  <si>
    <t>339</t>
  </si>
  <si>
    <t>D'ANTONA</t>
  </si>
  <si>
    <t>ANGELO</t>
  </si>
  <si>
    <t>368</t>
  </si>
  <si>
    <t>DI GREGORIO</t>
  </si>
  <si>
    <t>FRANCESCA</t>
  </si>
  <si>
    <t>374</t>
  </si>
  <si>
    <t>GIAMMARRESI</t>
  </si>
  <si>
    <t>MARIA</t>
  </si>
  <si>
    <t>345</t>
  </si>
  <si>
    <t>GIORDANO</t>
  </si>
  <si>
    <t>348</t>
  </si>
  <si>
    <t>GUZZO</t>
  </si>
  <si>
    <t>VALENTINA</t>
  </si>
  <si>
    <t>365</t>
  </si>
  <si>
    <t>IACONO</t>
  </si>
  <si>
    <t>366</t>
  </si>
  <si>
    <t>INDORATO</t>
  </si>
  <si>
    <t>ELEONORA</t>
  </si>
  <si>
    <t>329</t>
  </si>
  <si>
    <t>INSALACO</t>
  </si>
  <si>
    <t>334</t>
  </si>
  <si>
    <t>LIMUTI</t>
  </si>
  <si>
    <t>GIOVANBATTISTA</t>
  </si>
  <si>
    <t>322</t>
  </si>
  <si>
    <t>LIVOLSI</t>
  </si>
  <si>
    <t>PIETRO</t>
  </si>
  <si>
    <t>346</t>
  </si>
  <si>
    <t>MAGGIORE</t>
  </si>
  <si>
    <t>GIULIA</t>
  </si>
  <si>
    <t>351</t>
  </si>
  <si>
    <t>PARENTI</t>
  </si>
  <si>
    <t>ILENIA</t>
  </si>
  <si>
    <t>327</t>
  </si>
  <si>
    <t>REINA</t>
  </si>
  <si>
    <t>MARIA CATERINA</t>
  </si>
  <si>
    <t>321</t>
  </si>
  <si>
    <t>SAIA</t>
  </si>
  <si>
    <t>MARIASSUNTA</t>
  </si>
  <si>
    <t>362</t>
  </si>
  <si>
    <t>SAVOCA</t>
  </si>
  <si>
    <t>LUISA</t>
  </si>
  <si>
    <t>265</t>
  </si>
  <si>
    <t>TOLENTINO</t>
  </si>
  <si>
    <t>ASSUNTA</t>
  </si>
  <si>
    <t>275</t>
  </si>
  <si>
    <t>VACCARO</t>
  </si>
  <si>
    <t>SAMANTHA MARIA</t>
  </si>
  <si>
    <t>325</t>
  </si>
  <si>
    <t>OSCAR</t>
  </si>
  <si>
    <t>264</t>
  </si>
  <si>
    <t>ZODA</t>
  </si>
  <si>
    <t>377</t>
  </si>
  <si>
    <t>BARTOLOTTA</t>
  </si>
  <si>
    <t>GRAZIA MARIA SANTINA</t>
  </si>
  <si>
    <t>CATEGORIA D INIZIALE</t>
  </si>
  <si>
    <t>332</t>
  </si>
  <si>
    <t>LAURICELLA</t>
  </si>
  <si>
    <t>SANDRO</t>
  </si>
  <si>
    <t>312</t>
  </si>
  <si>
    <t>VASTA</t>
  </si>
  <si>
    <t>SIMONA ELETTA PIA LUCIA</t>
  </si>
  <si>
    <t>284</t>
  </si>
  <si>
    <t>ARNONE</t>
  </si>
  <si>
    <t>ROBERTA MARIA COSTANZA</t>
  </si>
  <si>
    <t>CATEGORIA DS FASCIA II</t>
  </si>
  <si>
    <t>IRAP</t>
  </si>
  <si>
    <t>TFR</t>
  </si>
  <si>
    <t>CPDEL</t>
  </si>
  <si>
    <t>TOTALE</t>
  </si>
  <si>
    <t>PRESTI</t>
  </si>
  <si>
    <t>PALERMITI</t>
  </si>
  <si>
    <t>TOTALE 2022</t>
  </si>
  <si>
    <t>IL COSTO E' CONTRATTUALE NON SONO PRESI IN CONSIDERAZIONE</t>
  </si>
  <si>
    <t>COSTO DIPENDENTI DEL COMPARTO A TEMPO INDETERMINATO ANNO 2022</t>
  </si>
  <si>
    <t>PREMIALITA - STRAORDINARIO - INCARICHI EXTRA ED ALTRI COSTI ACCESSORI.</t>
  </si>
  <si>
    <t>CONSIDERATA NEL CONTEGGIO LA VERTICALIZZAZIONE DI ALCUNI</t>
  </si>
  <si>
    <t>DIPENDENTI AVVENUTA A LUGLIO 2022.</t>
  </si>
  <si>
    <t>REPORT DEI COSTI DEL PERSONALE A TEMPO INDETERMINATO ANNO 2022  (COMPRENSIVO ONERI SOCIALI E IMPOSTE A CARICO ENTE)</t>
  </si>
  <si>
    <t>DIPENDENTI A TEMPO INDETERMINATO NEL RUOLO PROFESSIONALE, TECNICO ED AMMINISTRATIVO</t>
  </si>
  <si>
    <t>DIRIGENTE MEDICO A TEMPO INDETERMINATO</t>
  </si>
  <si>
    <t>Voce</t>
  </si>
  <si>
    <t>Descrizione</t>
  </si>
  <si>
    <t>Decorrenza</t>
  </si>
  <si>
    <t>Scadenza</t>
  </si>
  <si>
    <t>Anzianità/Livello</t>
  </si>
  <si>
    <t>Importo mensile</t>
  </si>
  <si>
    <t>STIPENDIO BASE</t>
  </si>
  <si>
    <t/>
  </si>
  <si>
    <t>IND. SPECIFICITA' MEDICA</t>
  </si>
  <si>
    <t>INDENNITA' DI ESCLUSIVITA'</t>
  </si>
  <si>
    <t>RETRIBUZIONE POSIZIONE FISSA</t>
  </si>
  <si>
    <t>IND.VACANZA CONTRATTUALE DIRIGENTI</t>
  </si>
  <si>
    <t>IND.VACANZA CONTRATTUALE DIR. MED. /2022</t>
  </si>
  <si>
    <t>cps</t>
  </si>
  <si>
    <t>tfr</t>
  </si>
  <si>
    <t>irap</t>
  </si>
  <si>
    <t>costo ente mensile</t>
  </si>
  <si>
    <t>costo ente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</si>
</sst>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\ &quot;€&quot;"/>
    <numFmt numFmtId="165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Arial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top" wrapText="1"/>
    </xf>
    <xf numFmtId="44" fontId="2" fillId="0" borderId="0" xfId="0" applyNumberFormat="1" applyFont="1" applyFill="1" applyBorder="1" applyAlignment="1">
      <alignment vertical="top" wrapText="1"/>
    </xf>
    <xf numFmtId="44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vertical="top" wrapText="1"/>
    </xf>
    <xf numFmtId="44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/>
    <xf numFmtId="0" fontId="0" fillId="0" borderId="2" xfId="0" applyNumberFormat="1" applyFont="1" applyFill="1" applyBorder="1" applyAlignment="1"/>
    <xf numFmtId="0" fontId="0" fillId="0" borderId="3" xfId="0" applyNumberFormat="1" applyFont="1" applyFill="1" applyBorder="1" applyAlignment="1"/>
    <xf numFmtId="0" fontId="0" fillId="0" borderId="4" xfId="0" applyNumberFormat="1" applyFont="1" applyFill="1" applyBorder="1" applyAlignment="1"/>
    <xf numFmtId="0" fontId="0" fillId="0" borderId="5" xfId="0" applyNumberFormat="1" applyFont="1" applyFill="1" applyBorder="1" applyAlignment="1"/>
    <xf numFmtId="0" fontId="0" fillId="0" borderId="6" xfId="0" applyNumberFormat="1" applyFont="1" applyFill="1" applyBorder="1" applyAlignment="1"/>
    <xf numFmtId="0" fontId="6" fillId="0" borderId="9" xfId="0" applyNumberFormat="1" applyFont="1" applyFill="1" applyBorder="1" applyAlignment="1">
      <alignment vertical="top" wrapText="1"/>
    </xf>
    <xf numFmtId="14" fontId="6" fillId="0" borderId="9" xfId="0" applyNumberFormat="1" applyFont="1" applyFill="1" applyBorder="1" applyAlignment="1">
      <alignment vertical="top" wrapText="1"/>
    </xf>
    <xf numFmtId="4" fontId="6" fillId="0" borderId="9" xfId="0" applyNumberFormat="1" applyFont="1" applyFill="1" applyBorder="1" applyAlignment="1">
      <alignment vertical="top" wrapText="1"/>
    </xf>
    <xf numFmtId="0" fontId="7" fillId="0" borderId="9" xfId="0" applyNumberFormat="1" applyFont="1" applyFill="1" applyBorder="1" applyAlignment="1">
      <alignment vertical="top" wrapText="1"/>
    </xf>
    <xf numFmtId="14" fontId="7" fillId="0" borderId="9" xfId="0" applyNumberFormat="1" applyFont="1" applyFill="1" applyBorder="1" applyAlignment="1">
      <alignment vertical="top" wrapText="1"/>
    </xf>
    <xf numFmtId="4" fontId="7" fillId="0" borderId="9" xfId="0" applyNumberFormat="1" applyFont="1" applyFill="1" applyBorder="1" applyAlignment="1">
      <alignment vertical="top" wrapText="1"/>
    </xf>
    <xf numFmtId="0" fontId="8" fillId="2" borderId="9" xfId="0" applyNumberFormat="1" applyFont="1" applyFill="1" applyBorder="1" applyAlignment="1"/>
    <xf numFmtId="165" fontId="6" fillId="0" borderId="9" xfId="0" applyNumberFormat="1" applyFont="1" applyFill="1" applyBorder="1" applyAlignment="1">
      <alignment vertical="top" wrapText="1"/>
    </xf>
    <xf numFmtId="0" fontId="8" fillId="2" borderId="11" xfId="0" applyNumberFormat="1" applyFont="1" applyFill="1" applyBorder="1" applyAlignment="1"/>
    <xf numFmtId="0" fontId="8" fillId="2" borderId="12" xfId="0" applyNumberFormat="1" applyFont="1" applyFill="1" applyBorder="1" applyAlignment="1"/>
    <xf numFmtId="10" fontId="0" fillId="0" borderId="10" xfId="0" applyNumberFormat="1" applyBorder="1"/>
    <xf numFmtId="10" fontId="0" fillId="0" borderId="0" xfId="0" applyNumberFormat="1" applyBorder="1"/>
    <xf numFmtId="0" fontId="0" fillId="0" borderId="13" xfId="0" applyBorder="1"/>
    <xf numFmtId="0" fontId="0" fillId="0" borderId="10" xfId="0" applyBorder="1"/>
    <xf numFmtId="0" fontId="0" fillId="0" borderId="0" xfId="0" applyBorder="1"/>
    <xf numFmtId="165" fontId="0" fillId="0" borderId="14" xfId="0" applyNumberFormat="1" applyBorder="1"/>
    <xf numFmtId="165" fontId="0" fillId="0" borderId="15" xfId="0" applyNumberFormat="1" applyBorder="1"/>
    <xf numFmtId="165" fontId="4" fillId="0" borderId="16" xfId="0" applyNumberFormat="1" applyFont="1" applyBorder="1"/>
    <xf numFmtId="0" fontId="0" fillId="0" borderId="11" xfId="0" applyBorder="1"/>
    <xf numFmtId="0" fontId="0" fillId="0" borderId="17" xfId="0" applyBorder="1"/>
    <xf numFmtId="0" fontId="0" fillId="0" borderId="14" xfId="0" applyBorder="1"/>
    <xf numFmtId="0" fontId="0" fillId="0" borderId="15" xfId="0" applyBorder="1"/>
    <xf numFmtId="164" fontId="4" fillId="0" borderId="3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 vertical="top"/>
    </xf>
    <xf numFmtId="164" fontId="4" fillId="0" borderId="8" xfId="0" applyNumberFormat="1" applyFont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80847-1C68-47A4-87F8-FC218489B9EC}">
  <dimension ref="A1:J76"/>
  <sheetViews>
    <sheetView tabSelected="1" workbookViewId="0">
      <selection activeCell="H53" sqref="H53"/>
    </sheetView>
  </sheetViews>
  <sheetFormatPr defaultRowHeight="15" x14ac:dyDescent="0.25"/>
  <cols>
    <col min="1" max="1" width="12" style="2" bestFit="1" customWidth="1"/>
    <col min="2" max="2" width="29.7109375" style="2" customWidth="1"/>
    <col min="3" max="3" width="39.7109375" style="2" customWidth="1"/>
    <col min="4" max="5" width="18" style="2" bestFit="1" customWidth="1"/>
    <col min="6" max="6" width="30" style="2" bestFit="1" customWidth="1"/>
    <col min="7" max="8" width="30" style="2" customWidth="1"/>
    <col min="9" max="9" width="30" style="2" bestFit="1" customWidth="1"/>
    <col min="10" max="10" width="32" style="2" bestFit="1" customWidth="1"/>
    <col min="11" max="252" width="9.140625" style="2"/>
    <col min="253" max="253" width="12" style="2" bestFit="1" customWidth="1"/>
    <col min="254" max="254" width="28" style="2" bestFit="1" customWidth="1"/>
    <col min="255" max="255" width="33" style="2" bestFit="1" customWidth="1"/>
    <col min="256" max="257" width="18" style="2" bestFit="1" customWidth="1"/>
    <col min="258" max="259" width="30" style="2" bestFit="1" customWidth="1"/>
    <col min="260" max="260" width="32" style="2" bestFit="1" customWidth="1"/>
    <col min="261" max="261" width="50" style="2" bestFit="1" customWidth="1"/>
    <col min="262" max="262" width="7.7109375" style="2" customWidth="1"/>
    <col min="263" max="263" width="31.7109375" style="2" customWidth="1"/>
    <col min="264" max="264" width="25" style="2" bestFit="1" customWidth="1"/>
    <col min="265" max="508" width="9.140625" style="2"/>
    <col min="509" max="509" width="12" style="2" bestFit="1" customWidth="1"/>
    <col min="510" max="510" width="28" style="2" bestFit="1" customWidth="1"/>
    <col min="511" max="511" width="33" style="2" bestFit="1" customWidth="1"/>
    <col min="512" max="513" width="18" style="2" bestFit="1" customWidth="1"/>
    <col min="514" max="515" width="30" style="2" bestFit="1" customWidth="1"/>
    <col min="516" max="516" width="32" style="2" bestFit="1" customWidth="1"/>
    <col min="517" max="517" width="50" style="2" bestFit="1" customWidth="1"/>
    <col min="518" max="518" width="7.7109375" style="2" customWidth="1"/>
    <col min="519" max="519" width="31.7109375" style="2" customWidth="1"/>
    <col min="520" max="520" width="25" style="2" bestFit="1" customWidth="1"/>
    <col min="521" max="764" width="9.140625" style="2"/>
    <col min="765" max="765" width="12" style="2" bestFit="1" customWidth="1"/>
    <col min="766" max="766" width="28" style="2" bestFit="1" customWidth="1"/>
    <col min="767" max="767" width="33" style="2" bestFit="1" customWidth="1"/>
    <col min="768" max="769" width="18" style="2" bestFit="1" customWidth="1"/>
    <col min="770" max="771" width="30" style="2" bestFit="1" customWidth="1"/>
    <col min="772" max="772" width="32" style="2" bestFit="1" customWidth="1"/>
    <col min="773" max="773" width="50" style="2" bestFit="1" customWidth="1"/>
    <col min="774" max="774" width="7.7109375" style="2" customWidth="1"/>
    <col min="775" max="775" width="31.7109375" style="2" customWidth="1"/>
    <col min="776" max="776" width="25" style="2" bestFit="1" customWidth="1"/>
    <col min="777" max="1020" width="9.140625" style="2"/>
    <col min="1021" max="1021" width="12" style="2" bestFit="1" customWidth="1"/>
    <col min="1022" max="1022" width="28" style="2" bestFit="1" customWidth="1"/>
    <col min="1023" max="1023" width="33" style="2" bestFit="1" customWidth="1"/>
    <col min="1024" max="1025" width="18" style="2" bestFit="1" customWidth="1"/>
    <col min="1026" max="1027" width="30" style="2" bestFit="1" customWidth="1"/>
    <col min="1028" max="1028" width="32" style="2" bestFit="1" customWidth="1"/>
    <col min="1029" max="1029" width="50" style="2" bestFit="1" customWidth="1"/>
    <col min="1030" max="1030" width="7.7109375" style="2" customWidth="1"/>
    <col min="1031" max="1031" width="31.7109375" style="2" customWidth="1"/>
    <col min="1032" max="1032" width="25" style="2" bestFit="1" customWidth="1"/>
    <col min="1033" max="1276" width="9.140625" style="2"/>
    <col min="1277" max="1277" width="12" style="2" bestFit="1" customWidth="1"/>
    <col min="1278" max="1278" width="28" style="2" bestFit="1" customWidth="1"/>
    <col min="1279" max="1279" width="33" style="2" bestFit="1" customWidth="1"/>
    <col min="1280" max="1281" width="18" style="2" bestFit="1" customWidth="1"/>
    <col min="1282" max="1283" width="30" style="2" bestFit="1" customWidth="1"/>
    <col min="1284" max="1284" width="32" style="2" bestFit="1" customWidth="1"/>
    <col min="1285" max="1285" width="50" style="2" bestFit="1" customWidth="1"/>
    <col min="1286" max="1286" width="7.7109375" style="2" customWidth="1"/>
    <col min="1287" max="1287" width="31.7109375" style="2" customWidth="1"/>
    <col min="1288" max="1288" width="25" style="2" bestFit="1" customWidth="1"/>
    <col min="1289" max="1532" width="9.140625" style="2"/>
    <col min="1533" max="1533" width="12" style="2" bestFit="1" customWidth="1"/>
    <col min="1534" max="1534" width="28" style="2" bestFit="1" customWidth="1"/>
    <col min="1535" max="1535" width="33" style="2" bestFit="1" customWidth="1"/>
    <col min="1536" max="1537" width="18" style="2" bestFit="1" customWidth="1"/>
    <col min="1538" max="1539" width="30" style="2" bestFit="1" customWidth="1"/>
    <col min="1540" max="1540" width="32" style="2" bestFit="1" customWidth="1"/>
    <col min="1541" max="1541" width="50" style="2" bestFit="1" customWidth="1"/>
    <col min="1542" max="1542" width="7.7109375" style="2" customWidth="1"/>
    <col min="1543" max="1543" width="31.7109375" style="2" customWidth="1"/>
    <col min="1544" max="1544" width="25" style="2" bestFit="1" customWidth="1"/>
    <col min="1545" max="1788" width="9.140625" style="2"/>
    <col min="1789" max="1789" width="12" style="2" bestFit="1" customWidth="1"/>
    <col min="1790" max="1790" width="28" style="2" bestFit="1" customWidth="1"/>
    <col min="1791" max="1791" width="33" style="2" bestFit="1" customWidth="1"/>
    <col min="1792" max="1793" width="18" style="2" bestFit="1" customWidth="1"/>
    <col min="1794" max="1795" width="30" style="2" bestFit="1" customWidth="1"/>
    <col min="1796" max="1796" width="32" style="2" bestFit="1" customWidth="1"/>
    <col min="1797" max="1797" width="50" style="2" bestFit="1" customWidth="1"/>
    <col min="1798" max="1798" width="7.7109375" style="2" customWidth="1"/>
    <col min="1799" max="1799" width="31.7109375" style="2" customWidth="1"/>
    <col min="1800" max="1800" width="25" style="2" bestFit="1" customWidth="1"/>
    <col min="1801" max="2044" width="9.140625" style="2"/>
    <col min="2045" max="2045" width="12" style="2" bestFit="1" customWidth="1"/>
    <col min="2046" max="2046" width="28" style="2" bestFit="1" customWidth="1"/>
    <col min="2047" max="2047" width="33" style="2" bestFit="1" customWidth="1"/>
    <col min="2048" max="2049" width="18" style="2" bestFit="1" customWidth="1"/>
    <col min="2050" max="2051" width="30" style="2" bestFit="1" customWidth="1"/>
    <col min="2052" max="2052" width="32" style="2" bestFit="1" customWidth="1"/>
    <col min="2053" max="2053" width="50" style="2" bestFit="1" customWidth="1"/>
    <col min="2054" max="2054" width="7.7109375" style="2" customWidth="1"/>
    <col min="2055" max="2055" width="31.7109375" style="2" customWidth="1"/>
    <col min="2056" max="2056" width="25" style="2" bestFit="1" customWidth="1"/>
    <col min="2057" max="2300" width="9.140625" style="2"/>
    <col min="2301" max="2301" width="12" style="2" bestFit="1" customWidth="1"/>
    <col min="2302" max="2302" width="28" style="2" bestFit="1" customWidth="1"/>
    <col min="2303" max="2303" width="33" style="2" bestFit="1" customWidth="1"/>
    <col min="2304" max="2305" width="18" style="2" bestFit="1" customWidth="1"/>
    <col min="2306" max="2307" width="30" style="2" bestFit="1" customWidth="1"/>
    <col min="2308" max="2308" width="32" style="2" bestFit="1" customWidth="1"/>
    <col min="2309" max="2309" width="50" style="2" bestFit="1" customWidth="1"/>
    <col min="2310" max="2310" width="7.7109375" style="2" customWidth="1"/>
    <col min="2311" max="2311" width="31.7109375" style="2" customWidth="1"/>
    <col min="2312" max="2312" width="25" style="2" bestFit="1" customWidth="1"/>
    <col min="2313" max="2556" width="9.140625" style="2"/>
    <col min="2557" max="2557" width="12" style="2" bestFit="1" customWidth="1"/>
    <col min="2558" max="2558" width="28" style="2" bestFit="1" customWidth="1"/>
    <col min="2559" max="2559" width="33" style="2" bestFit="1" customWidth="1"/>
    <col min="2560" max="2561" width="18" style="2" bestFit="1" customWidth="1"/>
    <col min="2562" max="2563" width="30" style="2" bestFit="1" customWidth="1"/>
    <col min="2564" max="2564" width="32" style="2" bestFit="1" customWidth="1"/>
    <col min="2565" max="2565" width="50" style="2" bestFit="1" customWidth="1"/>
    <col min="2566" max="2566" width="7.7109375" style="2" customWidth="1"/>
    <col min="2567" max="2567" width="31.7109375" style="2" customWidth="1"/>
    <col min="2568" max="2568" width="25" style="2" bestFit="1" customWidth="1"/>
    <col min="2569" max="2812" width="9.140625" style="2"/>
    <col min="2813" max="2813" width="12" style="2" bestFit="1" customWidth="1"/>
    <col min="2814" max="2814" width="28" style="2" bestFit="1" customWidth="1"/>
    <col min="2815" max="2815" width="33" style="2" bestFit="1" customWidth="1"/>
    <col min="2816" max="2817" width="18" style="2" bestFit="1" customWidth="1"/>
    <col min="2818" max="2819" width="30" style="2" bestFit="1" customWidth="1"/>
    <col min="2820" max="2820" width="32" style="2" bestFit="1" customWidth="1"/>
    <col min="2821" max="2821" width="50" style="2" bestFit="1" customWidth="1"/>
    <col min="2822" max="2822" width="7.7109375" style="2" customWidth="1"/>
    <col min="2823" max="2823" width="31.7109375" style="2" customWidth="1"/>
    <col min="2824" max="2824" width="25" style="2" bestFit="1" customWidth="1"/>
    <col min="2825" max="3068" width="9.140625" style="2"/>
    <col min="3069" max="3069" width="12" style="2" bestFit="1" customWidth="1"/>
    <col min="3070" max="3070" width="28" style="2" bestFit="1" customWidth="1"/>
    <col min="3071" max="3071" width="33" style="2" bestFit="1" customWidth="1"/>
    <col min="3072" max="3073" width="18" style="2" bestFit="1" customWidth="1"/>
    <col min="3074" max="3075" width="30" style="2" bestFit="1" customWidth="1"/>
    <col min="3076" max="3076" width="32" style="2" bestFit="1" customWidth="1"/>
    <col min="3077" max="3077" width="50" style="2" bestFit="1" customWidth="1"/>
    <col min="3078" max="3078" width="7.7109375" style="2" customWidth="1"/>
    <col min="3079" max="3079" width="31.7109375" style="2" customWidth="1"/>
    <col min="3080" max="3080" width="25" style="2" bestFit="1" customWidth="1"/>
    <col min="3081" max="3324" width="9.140625" style="2"/>
    <col min="3325" max="3325" width="12" style="2" bestFit="1" customWidth="1"/>
    <col min="3326" max="3326" width="28" style="2" bestFit="1" customWidth="1"/>
    <col min="3327" max="3327" width="33" style="2" bestFit="1" customWidth="1"/>
    <col min="3328" max="3329" width="18" style="2" bestFit="1" customWidth="1"/>
    <col min="3330" max="3331" width="30" style="2" bestFit="1" customWidth="1"/>
    <col min="3332" max="3332" width="32" style="2" bestFit="1" customWidth="1"/>
    <col min="3333" max="3333" width="50" style="2" bestFit="1" customWidth="1"/>
    <col min="3334" max="3334" width="7.7109375" style="2" customWidth="1"/>
    <col min="3335" max="3335" width="31.7109375" style="2" customWidth="1"/>
    <col min="3336" max="3336" width="25" style="2" bestFit="1" customWidth="1"/>
    <col min="3337" max="3580" width="9.140625" style="2"/>
    <col min="3581" max="3581" width="12" style="2" bestFit="1" customWidth="1"/>
    <col min="3582" max="3582" width="28" style="2" bestFit="1" customWidth="1"/>
    <col min="3583" max="3583" width="33" style="2" bestFit="1" customWidth="1"/>
    <col min="3584" max="3585" width="18" style="2" bestFit="1" customWidth="1"/>
    <col min="3586" max="3587" width="30" style="2" bestFit="1" customWidth="1"/>
    <col min="3588" max="3588" width="32" style="2" bestFit="1" customWidth="1"/>
    <col min="3589" max="3589" width="50" style="2" bestFit="1" customWidth="1"/>
    <col min="3590" max="3590" width="7.7109375" style="2" customWidth="1"/>
    <col min="3591" max="3591" width="31.7109375" style="2" customWidth="1"/>
    <col min="3592" max="3592" width="25" style="2" bestFit="1" customWidth="1"/>
    <col min="3593" max="3836" width="9.140625" style="2"/>
    <col min="3837" max="3837" width="12" style="2" bestFit="1" customWidth="1"/>
    <col min="3838" max="3838" width="28" style="2" bestFit="1" customWidth="1"/>
    <col min="3839" max="3839" width="33" style="2" bestFit="1" customWidth="1"/>
    <col min="3840" max="3841" width="18" style="2" bestFit="1" customWidth="1"/>
    <col min="3842" max="3843" width="30" style="2" bestFit="1" customWidth="1"/>
    <col min="3844" max="3844" width="32" style="2" bestFit="1" customWidth="1"/>
    <col min="3845" max="3845" width="50" style="2" bestFit="1" customWidth="1"/>
    <col min="3846" max="3846" width="7.7109375" style="2" customWidth="1"/>
    <col min="3847" max="3847" width="31.7109375" style="2" customWidth="1"/>
    <col min="3848" max="3848" width="25" style="2" bestFit="1" customWidth="1"/>
    <col min="3849" max="4092" width="9.140625" style="2"/>
    <col min="4093" max="4093" width="12" style="2" bestFit="1" customWidth="1"/>
    <col min="4094" max="4094" width="28" style="2" bestFit="1" customWidth="1"/>
    <col min="4095" max="4095" width="33" style="2" bestFit="1" customWidth="1"/>
    <col min="4096" max="4097" width="18" style="2" bestFit="1" customWidth="1"/>
    <col min="4098" max="4099" width="30" style="2" bestFit="1" customWidth="1"/>
    <col min="4100" max="4100" width="32" style="2" bestFit="1" customWidth="1"/>
    <col min="4101" max="4101" width="50" style="2" bestFit="1" customWidth="1"/>
    <col min="4102" max="4102" width="7.7109375" style="2" customWidth="1"/>
    <col min="4103" max="4103" width="31.7109375" style="2" customWidth="1"/>
    <col min="4104" max="4104" width="25" style="2" bestFit="1" customWidth="1"/>
    <col min="4105" max="4348" width="9.140625" style="2"/>
    <col min="4349" max="4349" width="12" style="2" bestFit="1" customWidth="1"/>
    <col min="4350" max="4350" width="28" style="2" bestFit="1" customWidth="1"/>
    <col min="4351" max="4351" width="33" style="2" bestFit="1" customWidth="1"/>
    <col min="4352" max="4353" width="18" style="2" bestFit="1" customWidth="1"/>
    <col min="4354" max="4355" width="30" style="2" bestFit="1" customWidth="1"/>
    <col min="4356" max="4356" width="32" style="2" bestFit="1" customWidth="1"/>
    <col min="4357" max="4357" width="50" style="2" bestFit="1" customWidth="1"/>
    <col min="4358" max="4358" width="7.7109375" style="2" customWidth="1"/>
    <col min="4359" max="4359" width="31.7109375" style="2" customWidth="1"/>
    <col min="4360" max="4360" width="25" style="2" bestFit="1" customWidth="1"/>
    <col min="4361" max="4604" width="9.140625" style="2"/>
    <col min="4605" max="4605" width="12" style="2" bestFit="1" customWidth="1"/>
    <col min="4606" max="4606" width="28" style="2" bestFit="1" customWidth="1"/>
    <col min="4607" max="4607" width="33" style="2" bestFit="1" customWidth="1"/>
    <col min="4608" max="4609" width="18" style="2" bestFit="1" customWidth="1"/>
    <col min="4610" max="4611" width="30" style="2" bestFit="1" customWidth="1"/>
    <col min="4612" max="4612" width="32" style="2" bestFit="1" customWidth="1"/>
    <col min="4613" max="4613" width="50" style="2" bestFit="1" customWidth="1"/>
    <col min="4614" max="4614" width="7.7109375" style="2" customWidth="1"/>
    <col min="4615" max="4615" width="31.7109375" style="2" customWidth="1"/>
    <col min="4616" max="4616" width="25" style="2" bestFit="1" customWidth="1"/>
    <col min="4617" max="4860" width="9.140625" style="2"/>
    <col min="4861" max="4861" width="12" style="2" bestFit="1" customWidth="1"/>
    <col min="4862" max="4862" width="28" style="2" bestFit="1" customWidth="1"/>
    <col min="4863" max="4863" width="33" style="2" bestFit="1" customWidth="1"/>
    <col min="4864" max="4865" width="18" style="2" bestFit="1" customWidth="1"/>
    <col min="4866" max="4867" width="30" style="2" bestFit="1" customWidth="1"/>
    <col min="4868" max="4868" width="32" style="2" bestFit="1" customWidth="1"/>
    <col min="4869" max="4869" width="50" style="2" bestFit="1" customWidth="1"/>
    <col min="4870" max="4870" width="7.7109375" style="2" customWidth="1"/>
    <col min="4871" max="4871" width="31.7109375" style="2" customWidth="1"/>
    <col min="4872" max="4872" width="25" style="2" bestFit="1" customWidth="1"/>
    <col min="4873" max="5116" width="9.140625" style="2"/>
    <col min="5117" max="5117" width="12" style="2" bestFit="1" customWidth="1"/>
    <col min="5118" max="5118" width="28" style="2" bestFit="1" customWidth="1"/>
    <col min="5119" max="5119" width="33" style="2" bestFit="1" customWidth="1"/>
    <col min="5120" max="5121" width="18" style="2" bestFit="1" customWidth="1"/>
    <col min="5122" max="5123" width="30" style="2" bestFit="1" customWidth="1"/>
    <col min="5124" max="5124" width="32" style="2" bestFit="1" customWidth="1"/>
    <col min="5125" max="5125" width="50" style="2" bestFit="1" customWidth="1"/>
    <col min="5126" max="5126" width="7.7109375" style="2" customWidth="1"/>
    <col min="5127" max="5127" width="31.7109375" style="2" customWidth="1"/>
    <col min="5128" max="5128" width="25" style="2" bestFit="1" customWidth="1"/>
    <col min="5129" max="5372" width="9.140625" style="2"/>
    <col min="5373" max="5373" width="12" style="2" bestFit="1" customWidth="1"/>
    <col min="5374" max="5374" width="28" style="2" bestFit="1" customWidth="1"/>
    <col min="5375" max="5375" width="33" style="2" bestFit="1" customWidth="1"/>
    <col min="5376" max="5377" width="18" style="2" bestFit="1" customWidth="1"/>
    <col min="5378" max="5379" width="30" style="2" bestFit="1" customWidth="1"/>
    <col min="5380" max="5380" width="32" style="2" bestFit="1" customWidth="1"/>
    <col min="5381" max="5381" width="50" style="2" bestFit="1" customWidth="1"/>
    <col min="5382" max="5382" width="7.7109375" style="2" customWidth="1"/>
    <col min="5383" max="5383" width="31.7109375" style="2" customWidth="1"/>
    <col min="5384" max="5384" width="25" style="2" bestFit="1" customWidth="1"/>
    <col min="5385" max="5628" width="9.140625" style="2"/>
    <col min="5629" max="5629" width="12" style="2" bestFit="1" customWidth="1"/>
    <col min="5630" max="5630" width="28" style="2" bestFit="1" customWidth="1"/>
    <col min="5631" max="5631" width="33" style="2" bestFit="1" customWidth="1"/>
    <col min="5632" max="5633" width="18" style="2" bestFit="1" customWidth="1"/>
    <col min="5634" max="5635" width="30" style="2" bestFit="1" customWidth="1"/>
    <col min="5636" max="5636" width="32" style="2" bestFit="1" customWidth="1"/>
    <col min="5637" max="5637" width="50" style="2" bestFit="1" customWidth="1"/>
    <col min="5638" max="5638" width="7.7109375" style="2" customWidth="1"/>
    <col min="5639" max="5639" width="31.7109375" style="2" customWidth="1"/>
    <col min="5640" max="5640" width="25" style="2" bestFit="1" customWidth="1"/>
    <col min="5641" max="5884" width="9.140625" style="2"/>
    <col min="5885" max="5885" width="12" style="2" bestFit="1" customWidth="1"/>
    <col min="5886" max="5886" width="28" style="2" bestFit="1" customWidth="1"/>
    <col min="5887" max="5887" width="33" style="2" bestFit="1" customWidth="1"/>
    <col min="5888" max="5889" width="18" style="2" bestFit="1" customWidth="1"/>
    <col min="5890" max="5891" width="30" style="2" bestFit="1" customWidth="1"/>
    <col min="5892" max="5892" width="32" style="2" bestFit="1" customWidth="1"/>
    <col min="5893" max="5893" width="50" style="2" bestFit="1" customWidth="1"/>
    <col min="5894" max="5894" width="7.7109375" style="2" customWidth="1"/>
    <col min="5895" max="5895" width="31.7109375" style="2" customWidth="1"/>
    <col min="5896" max="5896" width="25" style="2" bestFit="1" customWidth="1"/>
    <col min="5897" max="6140" width="9.140625" style="2"/>
    <col min="6141" max="6141" width="12" style="2" bestFit="1" customWidth="1"/>
    <col min="6142" max="6142" width="28" style="2" bestFit="1" customWidth="1"/>
    <col min="6143" max="6143" width="33" style="2" bestFit="1" customWidth="1"/>
    <col min="6144" max="6145" width="18" style="2" bestFit="1" customWidth="1"/>
    <col min="6146" max="6147" width="30" style="2" bestFit="1" customWidth="1"/>
    <col min="6148" max="6148" width="32" style="2" bestFit="1" customWidth="1"/>
    <col min="6149" max="6149" width="50" style="2" bestFit="1" customWidth="1"/>
    <col min="6150" max="6150" width="7.7109375" style="2" customWidth="1"/>
    <col min="6151" max="6151" width="31.7109375" style="2" customWidth="1"/>
    <col min="6152" max="6152" width="25" style="2" bestFit="1" customWidth="1"/>
    <col min="6153" max="6396" width="9.140625" style="2"/>
    <col min="6397" max="6397" width="12" style="2" bestFit="1" customWidth="1"/>
    <col min="6398" max="6398" width="28" style="2" bestFit="1" customWidth="1"/>
    <col min="6399" max="6399" width="33" style="2" bestFit="1" customWidth="1"/>
    <col min="6400" max="6401" width="18" style="2" bestFit="1" customWidth="1"/>
    <col min="6402" max="6403" width="30" style="2" bestFit="1" customWidth="1"/>
    <col min="6404" max="6404" width="32" style="2" bestFit="1" customWidth="1"/>
    <col min="6405" max="6405" width="50" style="2" bestFit="1" customWidth="1"/>
    <col min="6406" max="6406" width="7.7109375" style="2" customWidth="1"/>
    <col min="6407" max="6407" width="31.7109375" style="2" customWidth="1"/>
    <col min="6408" max="6408" width="25" style="2" bestFit="1" customWidth="1"/>
    <col min="6409" max="6652" width="9.140625" style="2"/>
    <col min="6653" max="6653" width="12" style="2" bestFit="1" customWidth="1"/>
    <col min="6654" max="6654" width="28" style="2" bestFit="1" customWidth="1"/>
    <col min="6655" max="6655" width="33" style="2" bestFit="1" customWidth="1"/>
    <col min="6656" max="6657" width="18" style="2" bestFit="1" customWidth="1"/>
    <col min="6658" max="6659" width="30" style="2" bestFit="1" customWidth="1"/>
    <col min="6660" max="6660" width="32" style="2" bestFit="1" customWidth="1"/>
    <col min="6661" max="6661" width="50" style="2" bestFit="1" customWidth="1"/>
    <col min="6662" max="6662" width="7.7109375" style="2" customWidth="1"/>
    <col min="6663" max="6663" width="31.7109375" style="2" customWidth="1"/>
    <col min="6664" max="6664" width="25" style="2" bestFit="1" customWidth="1"/>
    <col min="6665" max="6908" width="9.140625" style="2"/>
    <col min="6909" max="6909" width="12" style="2" bestFit="1" customWidth="1"/>
    <col min="6910" max="6910" width="28" style="2" bestFit="1" customWidth="1"/>
    <col min="6911" max="6911" width="33" style="2" bestFit="1" customWidth="1"/>
    <col min="6912" max="6913" width="18" style="2" bestFit="1" customWidth="1"/>
    <col min="6914" max="6915" width="30" style="2" bestFit="1" customWidth="1"/>
    <col min="6916" max="6916" width="32" style="2" bestFit="1" customWidth="1"/>
    <col min="6917" max="6917" width="50" style="2" bestFit="1" customWidth="1"/>
    <col min="6918" max="6918" width="7.7109375" style="2" customWidth="1"/>
    <col min="6919" max="6919" width="31.7109375" style="2" customWidth="1"/>
    <col min="6920" max="6920" width="25" style="2" bestFit="1" customWidth="1"/>
    <col min="6921" max="7164" width="9.140625" style="2"/>
    <col min="7165" max="7165" width="12" style="2" bestFit="1" customWidth="1"/>
    <col min="7166" max="7166" width="28" style="2" bestFit="1" customWidth="1"/>
    <col min="7167" max="7167" width="33" style="2" bestFit="1" customWidth="1"/>
    <col min="7168" max="7169" width="18" style="2" bestFit="1" customWidth="1"/>
    <col min="7170" max="7171" width="30" style="2" bestFit="1" customWidth="1"/>
    <col min="7172" max="7172" width="32" style="2" bestFit="1" customWidth="1"/>
    <col min="7173" max="7173" width="50" style="2" bestFit="1" customWidth="1"/>
    <col min="7174" max="7174" width="7.7109375" style="2" customWidth="1"/>
    <col min="7175" max="7175" width="31.7109375" style="2" customWidth="1"/>
    <col min="7176" max="7176" width="25" style="2" bestFit="1" customWidth="1"/>
    <col min="7177" max="7420" width="9.140625" style="2"/>
    <col min="7421" max="7421" width="12" style="2" bestFit="1" customWidth="1"/>
    <col min="7422" max="7422" width="28" style="2" bestFit="1" customWidth="1"/>
    <col min="7423" max="7423" width="33" style="2" bestFit="1" customWidth="1"/>
    <col min="7424" max="7425" width="18" style="2" bestFit="1" customWidth="1"/>
    <col min="7426" max="7427" width="30" style="2" bestFit="1" customWidth="1"/>
    <col min="7428" max="7428" width="32" style="2" bestFit="1" customWidth="1"/>
    <col min="7429" max="7429" width="50" style="2" bestFit="1" customWidth="1"/>
    <col min="7430" max="7430" width="7.7109375" style="2" customWidth="1"/>
    <col min="7431" max="7431" width="31.7109375" style="2" customWidth="1"/>
    <col min="7432" max="7432" width="25" style="2" bestFit="1" customWidth="1"/>
    <col min="7433" max="7676" width="9.140625" style="2"/>
    <col min="7677" max="7677" width="12" style="2" bestFit="1" customWidth="1"/>
    <col min="7678" max="7678" width="28" style="2" bestFit="1" customWidth="1"/>
    <col min="7679" max="7679" width="33" style="2" bestFit="1" customWidth="1"/>
    <col min="7680" max="7681" width="18" style="2" bestFit="1" customWidth="1"/>
    <col min="7682" max="7683" width="30" style="2" bestFit="1" customWidth="1"/>
    <col min="7684" max="7684" width="32" style="2" bestFit="1" customWidth="1"/>
    <col min="7685" max="7685" width="50" style="2" bestFit="1" customWidth="1"/>
    <col min="7686" max="7686" width="7.7109375" style="2" customWidth="1"/>
    <col min="7687" max="7687" width="31.7109375" style="2" customWidth="1"/>
    <col min="7688" max="7688" width="25" style="2" bestFit="1" customWidth="1"/>
    <col min="7689" max="7932" width="9.140625" style="2"/>
    <col min="7933" max="7933" width="12" style="2" bestFit="1" customWidth="1"/>
    <col min="7934" max="7934" width="28" style="2" bestFit="1" customWidth="1"/>
    <col min="7935" max="7935" width="33" style="2" bestFit="1" customWidth="1"/>
    <col min="7936" max="7937" width="18" style="2" bestFit="1" customWidth="1"/>
    <col min="7938" max="7939" width="30" style="2" bestFit="1" customWidth="1"/>
    <col min="7940" max="7940" width="32" style="2" bestFit="1" customWidth="1"/>
    <col min="7941" max="7941" width="50" style="2" bestFit="1" customWidth="1"/>
    <col min="7942" max="7942" width="7.7109375" style="2" customWidth="1"/>
    <col min="7943" max="7943" width="31.7109375" style="2" customWidth="1"/>
    <col min="7944" max="7944" width="25" style="2" bestFit="1" customWidth="1"/>
    <col min="7945" max="8188" width="9.140625" style="2"/>
    <col min="8189" max="8189" width="12" style="2" bestFit="1" customWidth="1"/>
    <col min="8190" max="8190" width="28" style="2" bestFit="1" customWidth="1"/>
    <col min="8191" max="8191" width="33" style="2" bestFit="1" customWidth="1"/>
    <col min="8192" max="8193" width="18" style="2" bestFit="1" customWidth="1"/>
    <col min="8194" max="8195" width="30" style="2" bestFit="1" customWidth="1"/>
    <col min="8196" max="8196" width="32" style="2" bestFit="1" customWidth="1"/>
    <col min="8197" max="8197" width="50" style="2" bestFit="1" customWidth="1"/>
    <col min="8198" max="8198" width="7.7109375" style="2" customWidth="1"/>
    <col min="8199" max="8199" width="31.7109375" style="2" customWidth="1"/>
    <col min="8200" max="8200" width="25" style="2" bestFit="1" customWidth="1"/>
    <col min="8201" max="8444" width="9.140625" style="2"/>
    <col min="8445" max="8445" width="12" style="2" bestFit="1" customWidth="1"/>
    <col min="8446" max="8446" width="28" style="2" bestFit="1" customWidth="1"/>
    <col min="8447" max="8447" width="33" style="2" bestFit="1" customWidth="1"/>
    <col min="8448" max="8449" width="18" style="2" bestFit="1" customWidth="1"/>
    <col min="8450" max="8451" width="30" style="2" bestFit="1" customWidth="1"/>
    <col min="8452" max="8452" width="32" style="2" bestFit="1" customWidth="1"/>
    <col min="8453" max="8453" width="50" style="2" bestFit="1" customWidth="1"/>
    <col min="8454" max="8454" width="7.7109375" style="2" customWidth="1"/>
    <col min="8455" max="8455" width="31.7109375" style="2" customWidth="1"/>
    <col min="8456" max="8456" width="25" style="2" bestFit="1" customWidth="1"/>
    <col min="8457" max="8700" width="9.140625" style="2"/>
    <col min="8701" max="8701" width="12" style="2" bestFit="1" customWidth="1"/>
    <col min="8702" max="8702" width="28" style="2" bestFit="1" customWidth="1"/>
    <col min="8703" max="8703" width="33" style="2" bestFit="1" customWidth="1"/>
    <col min="8704" max="8705" width="18" style="2" bestFit="1" customWidth="1"/>
    <col min="8706" max="8707" width="30" style="2" bestFit="1" customWidth="1"/>
    <col min="8708" max="8708" width="32" style="2" bestFit="1" customWidth="1"/>
    <col min="8709" max="8709" width="50" style="2" bestFit="1" customWidth="1"/>
    <col min="8710" max="8710" width="7.7109375" style="2" customWidth="1"/>
    <col min="8711" max="8711" width="31.7109375" style="2" customWidth="1"/>
    <col min="8712" max="8712" width="25" style="2" bestFit="1" customWidth="1"/>
    <col min="8713" max="8956" width="9.140625" style="2"/>
    <col min="8957" max="8957" width="12" style="2" bestFit="1" customWidth="1"/>
    <col min="8958" max="8958" width="28" style="2" bestFit="1" customWidth="1"/>
    <col min="8959" max="8959" width="33" style="2" bestFit="1" customWidth="1"/>
    <col min="8960" max="8961" width="18" style="2" bestFit="1" customWidth="1"/>
    <col min="8962" max="8963" width="30" style="2" bestFit="1" customWidth="1"/>
    <col min="8964" max="8964" width="32" style="2" bestFit="1" customWidth="1"/>
    <col min="8965" max="8965" width="50" style="2" bestFit="1" customWidth="1"/>
    <col min="8966" max="8966" width="7.7109375" style="2" customWidth="1"/>
    <col min="8967" max="8967" width="31.7109375" style="2" customWidth="1"/>
    <col min="8968" max="8968" width="25" style="2" bestFit="1" customWidth="1"/>
    <col min="8969" max="9212" width="9.140625" style="2"/>
    <col min="9213" max="9213" width="12" style="2" bestFit="1" customWidth="1"/>
    <col min="9214" max="9214" width="28" style="2" bestFit="1" customWidth="1"/>
    <col min="9215" max="9215" width="33" style="2" bestFit="1" customWidth="1"/>
    <col min="9216" max="9217" width="18" style="2" bestFit="1" customWidth="1"/>
    <col min="9218" max="9219" width="30" style="2" bestFit="1" customWidth="1"/>
    <col min="9220" max="9220" width="32" style="2" bestFit="1" customWidth="1"/>
    <col min="9221" max="9221" width="50" style="2" bestFit="1" customWidth="1"/>
    <col min="9222" max="9222" width="7.7109375" style="2" customWidth="1"/>
    <col min="9223" max="9223" width="31.7109375" style="2" customWidth="1"/>
    <col min="9224" max="9224" width="25" style="2" bestFit="1" customWidth="1"/>
    <col min="9225" max="9468" width="9.140625" style="2"/>
    <col min="9469" max="9469" width="12" style="2" bestFit="1" customWidth="1"/>
    <col min="9470" max="9470" width="28" style="2" bestFit="1" customWidth="1"/>
    <col min="9471" max="9471" width="33" style="2" bestFit="1" customWidth="1"/>
    <col min="9472" max="9473" width="18" style="2" bestFit="1" customWidth="1"/>
    <col min="9474" max="9475" width="30" style="2" bestFit="1" customWidth="1"/>
    <col min="9476" max="9476" width="32" style="2" bestFit="1" customWidth="1"/>
    <col min="9477" max="9477" width="50" style="2" bestFit="1" customWidth="1"/>
    <col min="9478" max="9478" width="7.7109375" style="2" customWidth="1"/>
    <col min="9479" max="9479" width="31.7109375" style="2" customWidth="1"/>
    <col min="9480" max="9480" width="25" style="2" bestFit="1" customWidth="1"/>
    <col min="9481" max="9724" width="9.140625" style="2"/>
    <col min="9725" max="9725" width="12" style="2" bestFit="1" customWidth="1"/>
    <col min="9726" max="9726" width="28" style="2" bestFit="1" customWidth="1"/>
    <col min="9727" max="9727" width="33" style="2" bestFit="1" customWidth="1"/>
    <col min="9728" max="9729" width="18" style="2" bestFit="1" customWidth="1"/>
    <col min="9730" max="9731" width="30" style="2" bestFit="1" customWidth="1"/>
    <col min="9732" max="9732" width="32" style="2" bestFit="1" customWidth="1"/>
    <col min="9733" max="9733" width="50" style="2" bestFit="1" customWidth="1"/>
    <col min="9734" max="9734" width="7.7109375" style="2" customWidth="1"/>
    <col min="9735" max="9735" width="31.7109375" style="2" customWidth="1"/>
    <col min="9736" max="9736" width="25" style="2" bestFit="1" customWidth="1"/>
    <col min="9737" max="9980" width="9.140625" style="2"/>
    <col min="9981" max="9981" width="12" style="2" bestFit="1" customWidth="1"/>
    <col min="9982" max="9982" width="28" style="2" bestFit="1" customWidth="1"/>
    <col min="9983" max="9983" width="33" style="2" bestFit="1" customWidth="1"/>
    <col min="9984" max="9985" width="18" style="2" bestFit="1" customWidth="1"/>
    <col min="9986" max="9987" width="30" style="2" bestFit="1" customWidth="1"/>
    <col min="9988" max="9988" width="32" style="2" bestFit="1" customWidth="1"/>
    <col min="9989" max="9989" width="50" style="2" bestFit="1" customWidth="1"/>
    <col min="9990" max="9990" width="7.7109375" style="2" customWidth="1"/>
    <col min="9991" max="9991" width="31.7109375" style="2" customWidth="1"/>
    <col min="9992" max="9992" width="25" style="2" bestFit="1" customWidth="1"/>
    <col min="9993" max="10236" width="9.140625" style="2"/>
    <col min="10237" max="10237" width="12" style="2" bestFit="1" customWidth="1"/>
    <col min="10238" max="10238" width="28" style="2" bestFit="1" customWidth="1"/>
    <col min="10239" max="10239" width="33" style="2" bestFit="1" customWidth="1"/>
    <col min="10240" max="10241" width="18" style="2" bestFit="1" customWidth="1"/>
    <col min="10242" max="10243" width="30" style="2" bestFit="1" customWidth="1"/>
    <col min="10244" max="10244" width="32" style="2" bestFit="1" customWidth="1"/>
    <col min="10245" max="10245" width="50" style="2" bestFit="1" customWidth="1"/>
    <col min="10246" max="10246" width="7.7109375" style="2" customWidth="1"/>
    <col min="10247" max="10247" width="31.7109375" style="2" customWidth="1"/>
    <col min="10248" max="10248" width="25" style="2" bestFit="1" customWidth="1"/>
    <col min="10249" max="10492" width="9.140625" style="2"/>
    <col min="10493" max="10493" width="12" style="2" bestFit="1" customWidth="1"/>
    <col min="10494" max="10494" width="28" style="2" bestFit="1" customWidth="1"/>
    <col min="10495" max="10495" width="33" style="2" bestFit="1" customWidth="1"/>
    <col min="10496" max="10497" width="18" style="2" bestFit="1" customWidth="1"/>
    <col min="10498" max="10499" width="30" style="2" bestFit="1" customWidth="1"/>
    <col min="10500" max="10500" width="32" style="2" bestFit="1" customWidth="1"/>
    <col min="10501" max="10501" width="50" style="2" bestFit="1" customWidth="1"/>
    <col min="10502" max="10502" width="7.7109375" style="2" customWidth="1"/>
    <col min="10503" max="10503" width="31.7109375" style="2" customWidth="1"/>
    <col min="10504" max="10504" width="25" style="2" bestFit="1" customWidth="1"/>
    <col min="10505" max="10748" width="9.140625" style="2"/>
    <col min="10749" max="10749" width="12" style="2" bestFit="1" customWidth="1"/>
    <col min="10750" max="10750" width="28" style="2" bestFit="1" customWidth="1"/>
    <col min="10751" max="10751" width="33" style="2" bestFit="1" customWidth="1"/>
    <col min="10752" max="10753" width="18" style="2" bestFit="1" customWidth="1"/>
    <col min="10754" max="10755" width="30" style="2" bestFit="1" customWidth="1"/>
    <col min="10756" max="10756" width="32" style="2" bestFit="1" customWidth="1"/>
    <col min="10757" max="10757" width="50" style="2" bestFit="1" customWidth="1"/>
    <col min="10758" max="10758" width="7.7109375" style="2" customWidth="1"/>
    <col min="10759" max="10759" width="31.7109375" style="2" customWidth="1"/>
    <col min="10760" max="10760" width="25" style="2" bestFit="1" customWidth="1"/>
    <col min="10761" max="11004" width="9.140625" style="2"/>
    <col min="11005" max="11005" width="12" style="2" bestFit="1" customWidth="1"/>
    <col min="11006" max="11006" width="28" style="2" bestFit="1" customWidth="1"/>
    <col min="11007" max="11007" width="33" style="2" bestFit="1" customWidth="1"/>
    <col min="11008" max="11009" width="18" style="2" bestFit="1" customWidth="1"/>
    <col min="11010" max="11011" width="30" style="2" bestFit="1" customWidth="1"/>
    <col min="11012" max="11012" width="32" style="2" bestFit="1" customWidth="1"/>
    <col min="11013" max="11013" width="50" style="2" bestFit="1" customWidth="1"/>
    <col min="11014" max="11014" width="7.7109375" style="2" customWidth="1"/>
    <col min="11015" max="11015" width="31.7109375" style="2" customWidth="1"/>
    <col min="11016" max="11016" width="25" style="2" bestFit="1" customWidth="1"/>
    <col min="11017" max="11260" width="9.140625" style="2"/>
    <col min="11261" max="11261" width="12" style="2" bestFit="1" customWidth="1"/>
    <col min="11262" max="11262" width="28" style="2" bestFit="1" customWidth="1"/>
    <col min="11263" max="11263" width="33" style="2" bestFit="1" customWidth="1"/>
    <col min="11264" max="11265" width="18" style="2" bestFit="1" customWidth="1"/>
    <col min="11266" max="11267" width="30" style="2" bestFit="1" customWidth="1"/>
    <col min="11268" max="11268" width="32" style="2" bestFit="1" customWidth="1"/>
    <col min="11269" max="11269" width="50" style="2" bestFit="1" customWidth="1"/>
    <col min="11270" max="11270" width="7.7109375" style="2" customWidth="1"/>
    <col min="11271" max="11271" width="31.7109375" style="2" customWidth="1"/>
    <col min="11272" max="11272" width="25" style="2" bestFit="1" customWidth="1"/>
    <col min="11273" max="11516" width="9.140625" style="2"/>
    <col min="11517" max="11517" width="12" style="2" bestFit="1" customWidth="1"/>
    <col min="11518" max="11518" width="28" style="2" bestFit="1" customWidth="1"/>
    <col min="11519" max="11519" width="33" style="2" bestFit="1" customWidth="1"/>
    <col min="11520" max="11521" width="18" style="2" bestFit="1" customWidth="1"/>
    <col min="11522" max="11523" width="30" style="2" bestFit="1" customWidth="1"/>
    <col min="11524" max="11524" width="32" style="2" bestFit="1" customWidth="1"/>
    <col min="11525" max="11525" width="50" style="2" bestFit="1" customWidth="1"/>
    <col min="11526" max="11526" width="7.7109375" style="2" customWidth="1"/>
    <col min="11527" max="11527" width="31.7109375" style="2" customWidth="1"/>
    <col min="11528" max="11528" width="25" style="2" bestFit="1" customWidth="1"/>
    <col min="11529" max="11772" width="9.140625" style="2"/>
    <col min="11773" max="11773" width="12" style="2" bestFit="1" customWidth="1"/>
    <col min="11774" max="11774" width="28" style="2" bestFit="1" customWidth="1"/>
    <col min="11775" max="11775" width="33" style="2" bestFit="1" customWidth="1"/>
    <col min="11776" max="11777" width="18" style="2" bestFit="1" customWidth="1"/>
    <col min="11778" max="11779" width="30" style="2" bestFit="1" customWidth="1"/>
    <col min="11780" max="11780" width="32" style="2" bestFit="1" customWidth="1"/>
    <col min="11781" max="11781" width="50" style="2" bestFit="1" customWidth="1"/>
    <col min="11782" max="11782" width="7.7109375" style="2" customWidth="1"/>
    <col min="11783" max="11783" width="31.7109375" style="2" customWidth="1"/>
    <col min="11784" max="11784" width="25" style="2" bestFit="1" customWidth="1"/>
    <col min="11785" max="12028" width="9.140625" style="2"/>
    <col min="12029" max="12029" width="12" style="2" bestFit="1" customWidth="1"/>
    <col min="12030" max="12030" width="28" style="2" bestFit="1" customWidth="1"/>
    <col min="12031" max="12031" width="33" style="2" bestFit="1" customWidth="1"/>
    <col min="12032" max="12033" width="18" style="2" bestFit="1" customWidth="1"/>
    <col min="12034" max="12035" width="30" style="2" bestFit="1" customWidth="1"/>
    <col min="12036" max="12036" width="32" style="2" bestFit="1" customWidth="1"/>
    <col min="12037" max="12037" width="50" style="2" bestFit="1" customWidth="1"/>
    <col min="12038" max="12038" width="7.7109375" style="2" customWidth="1"/>
    <col min="12039" max="12039" width="31.7109375" style="2" customWidth="1"/>
    <col min="12040" max="12040" width="25" style="2" bestFit="1" customWidth="1"/>
    <col min="12041" max="12284" width="9.140625" style="2"/>
    <col min="12285" max="12285" width="12" style="2" bestFit="1" customWidth="1"/>
    <col min="12286" max="12286" width="28" style="2" bestFit="1" customWidth="1"/>
    <col min="12287" max="12287" width="33" style="2" bestFit="1" customWidth="1"/>
    <col min="12288" max="12289" width="18" style="2" bestFit="1" customWidth="1"/>
    <col min="12290" max="12291" width="30" style="2" bestFit="1" customWidth="1"/>
    <col min="12292" max="12292" width="32" style="2" bestFit="1" customWidth="1"/>
    <col min="12293" max="12293" width="50" style="2" bestFit="1" customWidth="1"/>
    <col min="12294" max="12294" width="7.7109375" style="2" customWidth="1"/>
    <col min="12295" max="12295" width="31.7109375" style="2" customWidth="1"/>
    <col min="12296" max="12296" width="25" style="2" bestFit="1" customWidth="1"/>
    <col min="12297" max="12540" width="9.140625" style="2"/>
    <col min="12541" max="12541" width="12" style="2" bestFit="1" customWidth="1"/>
    <col min="12542" max="12542" width="28" style="2" bestFit="1" customWidth="1"/>
    <col min="12543" max="12543" width="33" style="2" bestFit="1" customWidth="1"/>
    <col min="12544" max="12545" width="18" style="2" bestFit="1" customWidth="1"/>
    <col min="12546" max="12547" width="30" style="2" bestFit="1" customWidth="1"/>
    <col min="12548" max="12548" width="32" style="2" bestFit="1" customWidth="1"/>
    <col min="12549" max="12549" width="50" style="2" bestFit="1" customWidth="1"/>
    <col min="12550" max="12550" width="7.7109375" style="2" customWidth="1"/>
    <col min="12551" max="12551" width="31.7109375" style="2" customWidth="1"/>
    <col min="12552" max="12552" width="25" style="2" bestFit="1" customWidth="1"/>
    <col min="12553" max="12796" width="9.140625" style="2"/>
    <col min="12797" max="12797" width="12" style="2" bestFit="1" customWidth="1"/>
    <col min="12798" max="12798" width="28" style="2" bestFit="1" customWidth="1"/>
    <col min="12799" max="12799" width="33" style="2" bestFit="1" customWidth="1"/>
    <col min="12800" max="12801" width="18" style="2" bestFit="1" customWidth="1"/>
    <col min="12802" max="12803" width="30" style="2" bestFit="1" customWidth="1"/>
    <col min="12804" max="12804" width="32" style="2" bestFit="1" customWidth="1"/>
    <col min="12805" max="12805" width="50" style="2" bestFit="1" customWidth="1"/>
    <col min="12806" max="12806" width="7.7109375" style="2" customWidth="1"/>
    <col min="12807" max="12807" width="31.7109375" style="2" customWidth="1"/>
    <col min="12808" max="12808" width="25" style="2" bestFit="1" customWidth="1"/>
    <col min="12809" max="13052" width="9.140625" style="2"/>
    <col min="13053" max="13053" width="12" style="2" bestFit="1" customWidth="1"/>
    <col min="13054" max="13054" width="28" style="2" bestFit="1" customWidth="1"/>
    <col min="13055" max="13055" width="33" style="2" bestFit="1" customWidth="1"/>
    <col min="13056" max="13057" width="18" style="2" bestFit="1" customWidth="1"/>
    <col min="13058" max="13059" width="30" style="2" bestFit="1" customWidth="1"/>
    <col min="13060" max="13060" width="32" style="2" bestFit="1" customWidth="1"/>
    <col min="13061" max="13061" width="50" style="2" bestFit="1" customWidth="1"/>
    <col min="13062" max="13062" width="7.7109375" style="2" customWidth="1"/>
    <col min="13063" max="13063" width="31.7109375" style="2" customWidth="1"/>
    <col min="13064" max="13064" width="25" style="2" bestFit="1" customWidth="1"/>
    <col min="13065" max="13308" width="9.140625" style="2"/>
    <col min="13309" max="13309" width="12" style="2" bestFit="1" customWidth="1"/>
    <col min="13310" max="13310" width="28" style="2" bestFit="1" customWidth="1"/>
    <col min="13311" max="13311" width="33" style="2" bestFit="1" customWidth="1"/>
    <col min="13312" max="13313" width="18" style="2" bestFit="1" customWidth="1"/>
    <col min="13314" max="13315" width="30" style="2" bestFit="1" customWidth="1"/>
    <col min="13316" max="13316" width="32" style="2" bestFit="1" customWidth="1"/>
    <col min="13317" max="13317" width="50" style="2" bestFit="1" customWidth="1"/>
    <col min="13318" max="13318" width="7.7109375" style="2" customWidth="1"/>
    <col min="13319" max="13319" width="31.7109375" style="2" customWidth="1"/>
    <col min="13320" max="13320" width="25" style="2" bestFit="1" customWidth="1"/>
    <col min="13321" max="13564" width="9.140625" style="2"/>
    <col min="13565" max="13565" width="12" style="2" bestFit="1" customWidth="1"/>
    <col min="13566" max="13566" width="28" style="2" bestFit="1" customWidth="1"/>
    <col min="13567" max="13567" width="33" style="2" bestFit="1" customWidth="1"/>
    <col min="13568" max="13569" width="18" style="2" bestFit="1" customWidth="1"/>
    <col min="13570" max="13571" width="30" style="2" bestFit="1" customWidth="1"/>
    <col min="13572" max="13572" width="32" style="2" bestFit="1" customWidth="1"/>
    <col min="13573" max="13573" width="50" style="2" bestFit="1" customWidth="1"/>
    <col min="13574" max="13574" width="7.7109375" style="2" customWidth="1"/>
    <col min="13575" max="13575" width="31.7109375" style="2" customWidth="1"/>
    <col min="13576" max="13576" width="25" style="2" bestFit="1" customWidth="1"/>
    <col min="13577" max="13820" width="9.140625" style="2"/>
    <col min="13821" max="13821" width="12" style="2" bestFit="1" customWidth="1"/>
    <col min="13822" max="13822" width="28" style="2" bestFit="1" customWidth="1"/>
    <col min="13823" max="13823" width="33" style="2" bestFit="1" customWidth="1"/>
    <col min="13824" max="13825" width="18" style="2" bestFit="1" customWidth="1"/>
    <col min="13826" max="13827" width="30" style="2" bestFit="1" customWidth="1"/>
    <col min="13828" max="13828" width="32" style="2" bestFit="1" customWidth="1"/>
    <col min="13829" max="13829" width="50" style="2" bestFit="1" customWidth="1"/>
    <col min="13830" max="13830" width="7.7109375" style="2" customWidth="1"/>
    <col min="13831" max="13831" width="31.7109375" style="2" customWidth="1"/>
    <col min="13832" max="13832" width="25" style="2" bestFit="1" customWidth="1"/>
    <col min="13833" max="14076" width="9.140625" style="2"/>
    <col min="14077" max="14077" width="12" style="2" bestFit="1" customWidth="1"/>
    <col min="14078" max="14078" width="28" style="2" bestFit="1" customWidth="1"/>
    <col min="14079" max="14079" width="33" style="2" bestFit="1" customWidth="1"/>
    <col min="14080" max="14081" width="18" style="2" bestFit="1" customWidth="1"/>
    <col min="14082" max="14083" width="30" style="2" bestFit="1" customWidth="1"/>
    <col min="14084" max="14084" width="32" style="2" bestFit="1" customWidth="1"/>
    <col min="14085" max="14085" width="50" style="2" bestFit="1" customWidth="1"/>
    <col min="14086" max="14086" width="7.7109375" style="2" customWidth="1"/>
    <col min="14087" max="14087" width="31.7109375" style="2" customWidth="1"/>
    <col min="14088" max="14088" width="25" style="2" bestFit="1" customWidth="1"/>
    <col min="14089" max="14332" width="9.140625" style="2"/>
    <col min="14333" max="14333" width="12" style="2" bestFit="1" customWidth="1"/>
    <col min="14334" max="14334" width="28" style="2" bestFit="1" customWidth="1"/>
    <col min="14335" max="14335" width="33" style="2" bestFit="1" customWidth="1"/>
    <col min="14336" max="14337" width="18" style="2" bestFit="1" customWidth="1"/>
    <col min="14338" max="14339" width="30" style="2" bestFit="1" customWidth="1"/>
    <col min="14340" max="14340" width="32" style="2" bestFit="1" customWidth="1"/>
    <col min="14341" max="14341" width="50" style="2" bestFit="1" customWidth="1"/>
    <col min="14342" max="14342" width="7.7109375" style="2" customWidth="1"/>
    <col min="14343" max="14343" width="31.7109375" style="2" customWidth="1"/>
    <col min="14344" max="14344" width="25" style="2" bestFit="1" customWidth="1"/>
    <col min="14345" max="14588" width="9.140625" style="2"/>
    <col min="14589" max="14589" width="12" style="2" bestFit="1" customWidth="1"/>
    <col min="14590" max="14590" width="28" style="2" bestFit="1" customWidth="1"/>
    <col min="14591" max="14591" width="33" style="2" bestFit="1" customWidth="1"/>
    <col min="14592" max="14593" width="18" style="2" bestFit="1" customWidth="1"/>
    <col min="14594" max="14595" width="30" style="2" bestFit="1" customWidth="1"/>
    <col min="14596" max="14596" width="32" style="2" bestFit="1" customWidth="1"/>
    <col min="14597" max="14597" width="50" style="2" bestFit="1" customWidth="1"/>
    <col min="14598" max="14598" width="7.7109375" style="2" customWidth="1"/>
    <col min="14599" max="14599" width="31.7109375" style="2" customWidth="1"/>
    <col min="14600" max="14600" width="25" style="2" bestFit="1" customWidth="1"/>
    <col min="14601" max="14844" width="9.140625" style="2"/>
    <col min="14845" max="14845" width="12" style="2" bestFit="1" customWidth="1"/>
    <col min="14846" max="14846" width="28" style="2" bestFit="1" customWidth="1"/>
    <col min="14847" max="14847" width="33" style="2" bestFit="1" customWidth="1"/>
    <col min="14848" max="14849" width="18" style="2" bestFit="1" customWidth="1"/>
    <col min="14850" max="14851" width="30" style="2" bestFit="1" customWidth="1"/>
    <col min="14852" max="14852" width="32" style="2" bestFit="1" customWidth="1"/>
    <col min="14853" max="14853" width="50" style="2" bestFit="1" customWidth="1"/>
    <col min="14854" max="14854" width="7.7109375" style="2" customWidth="1"/>
    <col min="14855" max="14855" width="31.7109375" style="2" customWidth="1"/>
    <col min="14856" max="14856" width="25" style="2" bestFit="1" customWidth="1"/>
    <col min="14857" max="15100" width="9.140625" style="2"/>
    <col min="15101" max="15101" width="12" style="2" bestFit="1" customWidth="1"/>
    <col min="15102" max="15102" width="28" style="2" bestFit="1" customWidth="1"/>
    <col min="15103" max="15103" width="33" style="2" bestFit="1" customWidth="1"/>
    <col min="15104" max="15105" width="18" style="2" bestFit="1" customWidth="1"/>
    <col min="15106" max="15107" width="30" style="2" bestFit="1" customWidth="1"/>
    <col min="15108" max="15108" width="32" style="2" bestFit="1" customWidth="1"/>
    <col min="15109" max="15109" width="50" style="2" bestFit="1" customWidth="1"/>
    <col min="15110" max="15110" width="7.7109375" style="2" customWidth="1"/>
    <col min="15111" max="15111" width="31.7109375" style="2" customWidth="1"/>
    <col min="15112" max="15112" width="25" style="2" bestFit="1" customWidth="1"/>
    <col min="15113" max="15356" width="9.140625" style="2"/>
    <col min="15357" max="15357" width="12" style="2" bestFit="1" customWidth="1"/>
    <col min="15358" max="15358" width="28" style="2" bestFit="1" customWidth="1"/>
    <col min="15359" max="15359" width="33" style="2" bestFit="1" customWidth="1"/>
    <col min="15360" max="15361" width="18" style="2" bestFit="1" customWidth="1"/>
    <col min="15362" max="15363" width="30" style="2" bestFit="1" customWidth="1"/>
    <col min="15364" max="15364" width="32" style="2" bestFit="1" customWidth="1"/>
    <col min="15365" max="15365" width="50" style="2" bestFit="1" customWidth="1"/>
    <col min="15366" max="15366" width="7.7109375" style="2" customWidth="1"/>
    <col min="15367" max="15367" width="31.7109375" style="2" customWidth="1"/>
    <col min="15368" max="15368" width="25" style="2" bestFit="1" customWidth="1"/>
    <col min="15369" max="15612" width="9.140625" style="2"/>
    <col min="15613" max="15613" width="12" style="2" bestFit="1" customWidth="1"/>
    <col min="15614" max="15614" width="28" style="2" bestFit="1" customWidth="1"/>
    <col min="15615" max="15615" width="33" style="2" bestFit="1" customWidth="1"/>
    <col min="15616" max="15617" width="18" style="2" bestFit="1" customWidth="1"/>
    <col min="15618" max="15619" width="30" style="2" bestFit="1" customWidth="1"/>
    <col min="15620" max="15620" width="32" style="2" bestFit="1" customWidth="1"/>
    <col min="15621" max="15621" width="50" style="2" bestFit="1" customWidth="1"/>
    <col min="15622" max="15622" width="7.7109375" style="2" customWidth="1"/>
    <col min="15623" max="15623" width="31.7109375" style="2" customWidth="1"/>
    <col min="15624" max="15624" width="25" style="2" bestFit="1" customWidth="1"/>
    <col min="15625" max="15868" width="9.140625" style="2"/>
    <col min="15869" max="15869" width="12" style="2" bestFit="1" customWidth="1"/>
    <col min="15870" max="15870" width="28" style="2" bestFit="1" customWidth="1"/>
    <col min="15871" max="15871" width="33" style="2" bestFit="1" customWidth="1"/>
    <col min="15872" max="15873" width="18" style="2" bestFit="1" customWidth="1"/>
    <col min="15874" max="15875" width="30" style="2" bestFit="1" customWidth="1"/>
    <col min="15876" max="15876" width="32" style="2" bestFit="1" customWidth="1"/>
    <col min="15877" max="15877" width="50" style="2" bestFit="1" customWidth="1"/>
    <col min="15878" max="15878" width="7.7109375" style="2" customWidth="1"/>
    <col min="15879" max="15879" width="31.7109375" style="2" customWidth="1"/>
    <col min="15880" max="15880" width="25" style="2" bestFit="1" customWidth="1"/>
    <col min="15881" max="16124" width="9.140625" style="2"/>
    <col min="16125" max="16125" width="12" style="2" bestFit="1" customWidth="1"/>
    <col min="16126" max="16126" width="28" style="2" bestFit="1" customWidth="1"/>
    <col min="16127" max="16127" width="33" style="2" bestFit="1" customWidth="1"/>
    <col min="16128" max="16129" width="18" style="2" bestFit="1" customWidth="1"/>
    <col min="16130" max="16131" width="30" style="2" bestFit="1" customWidth="1"/>
    <col min="16132" max="16132" width="32" style="2" bestFit="1" customWidth="1"/>
    <col min="16133" max="16133" width="50" style="2" bestFit="1" customWidth="1"/>
    <col min="16134" max="16134" width="7.7109375" style="2" customWidth="1"/>
    <col min="16135" max="16135" width="31.7109375" style="2" customWidth="1"/>
    <col min="16136" max="16136" width="25" style="2" bestFit="1" customWidth="1"/>
    <col min="16137" max="16384" width="9.140625" style="2"/>
  </cols>
  <sheetData>
    <row r="1" spans="1:10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184</v>
      </c>
      <c r="F1" s="1" t="s">
        <v>183</v>
      </c>
      <c r="G1" s="1" t="s">
        <v>182</v>
      </c>
      <c r="H1" s="1" t="s">
        <v>185</v>
      </c>
      <c r="I1" s="1" t="s">
        <v>4</v>
      </c>
      <c r="J1" s="1" t="s">
        <v>5</v>
      </c>
    </row>
    <row r="2" spans="1:10" ht="12.75" customHeight="1" x14ac:dyDescent="0.25">
      <c r="A2" s="3" t="s">
        <v>6</v>
      </c>
      <c r="B2" s="3" t="s">
        <v>7</v>
      </c>
      <c r="C2" s="3" t="s">
        <v>8</v>
      </c>
      <c r="D2" s="4">
        <v>1554.05</v>
      </c>
      <c r="E2" s="4">
        <f>(D2*23.8%)</f>
        <v>369.8639</v>
      </c>
      <c r="F2" s="4">
        <f>(D2*2.88%)</f>
        <v>44.756639999999997</v>
      </c>
      <c r="G2" s="4">
        <f>(D2*8.5%)</f>
        <v>132.09425000000002</v>
      </c>
      <c r="H2" s="4">
        <f>(D2+E2+F2+G2)*13</f>
        <v>27309.942270000003</v>
      </c>
      <c r="I2" s="3" t="s">
        <v>9</v>
      </c>
      <c r="J2" s="3" t="s">
        <v>10</v>
      </c>
    </row>
    <row r="3" spans="1:10" ht="12.75" customHeight="1" x14ac:dyDescent="0.25">
      <c r="A3" s="3" t="s">
        <v>11</v>
      </c>
      <c r="B3" s="3" t="s">
        <v>12</v>
      </c>
      <c r="C3" s="3" t="s">
        <v>13</v>
      </c>
      <c r="D3" s="4">
        <v>1554.05</v>
      </c>
      <c r="E3" s="4">
        <f t="shared" ref="E3:E68" si="0">(D3*23.8%)</f>
        <v>369.8639</v>
      </c>
      <c r="F3" s="4">
        <f t="shared" ref="F3:F68" si="1">(D3*2.88%)</f>
        <v>44.756639999999997</v>
      </c>
      <c r="G3" s="4">
        <f t="shared" ref="G3:G68" si="2">(D3*8.5%)</f>
        <v>132.09425000000002</v>
      </c>
      <c r="H3" s="4">
        <f t="shared" ref="H3:H27" si="3">(D3+E3+F3+G3)*13</f>
        <v>27309.942270000003</v>
      </c>
      <c r="I3" s="3" t="s">
        <v>14</v>
      </c>
      <c r="J3" s="3" t="s">
        <v>10</v>
      </c>
    </row>
    <row r="4" spans="1:10" ht="12.75" customHeight="1" x14ac:dyDescent="0.25">
      <c r="A4" s="3" t="s">
        <v>15</v>
      </c>
      <c r="B4" s="3" t="s">
        <v>16</v>
      </c>
      <c r="C4" s="3" t="s">
        <v>17</v>
      </c>
      <c r="D4" s="4">
        <v>1554.05</v>
      </c>
      <c r="E4" s="4">
        <f t="shared" si="0"/>
        <v>369.8639</v>
      </c>
      <c r="F4" s="4">
        <f t="shared" si="1"/>
        <v>44.756639999999997</v>
      </c>
      <c r="G4" s="4">
        <f t="shared" si="2"/>
        <v>132.09425000000002</v>
      </c>
      <c r="H4" s="4">
        <f t="shared" si="3"/>
        <v>27309.942270000003</v>
      </c>
      <c r="I4" s="3" t="s">
        <v>9</v>
      </c>
      <c r="J4" s="3" t="s">
        <v>10</v>
      </c>
    </row>
    <row r="5" spans="1:10" ht="12.75" customHeight="1" x14ac:dyDescent="0.25">
      <c r="A5" s="3" t="s">
        <v>18</v>
      </c>
      <c r="B5" s="3" t="s">
        <v>12</v>
      </c>
      <c r="C5" s="3" t="s">
        <v>19</v>
      </c>
      <c r="D5" s="4">
        <v>1679.39</v>
      </c>
      <c r="E5" s="4">
        <f t="shared" si="0"/>
        <v>399.69482000000005</v>
      </c>
      <c r="F5" s="4">
        <f t="shared" si="1"/>
        <v>48.366432000000003</v>
      </c>
      <c r="G5" s="4">
        <f t="shared" si="2"/>
        <v>142.74815000000001</v>
      </c>
      <c r="H5" s="4">
        <f t="shared" si="3"/>
        <v>29512.592225999997</v>
      </c>
      <c r="I5" s="3" t="s">
        <v>9</v>
      </c>
      <c r="J5" s="3" t="s">
        <v>20</v>
      </c>
    </row>
    <row r="6" spans="1:10" ht="12.75" customHeight="1" x14ac:dyDescent="0.25">
      <c r="A6" s="3" t="s">
        <v>21</v>
      </c>
      <c r="B6" s="3" t="s">
        <v>22</v>
      </c>
      <c r="C6" s="3" t="s">
        <v>23</v>
      </c>
      <c r="D6" s="4">
        <v>1679.39</v>
      </c>
      <c r="E6" s="4">
        <f t="shared" si="0"/>
        <v>399.69482000000005</v>
      </c>
      <c r="F6" s="4">
        <f t="shared" si="1"/>
        <v>48.366432000000003</v>
      </c>
      <c r="G6" s="4">
        <f t="shared" si="2"/>
        <v>142.74815000000001</v>
      </c>
      <c r="H6" s="4">
        <f t="shared" si="3"/>
        <v>29512.592225999997</v>
      </c>
      <c r="I6" s="3" t="s">
        <v>9</v>
      </c>
      <c r="J6" s="3" t="s">
        <v>20</v>
      </c>
    </row>
    <row r="7" spans="1:10" ht="12.75" customHeight="1" x14ac:dyDescent="0.25">
      <c r="A7" s="3" t="s">
        <v>24</v>
      </c>
      <c r="B7" s="3" t="s">
        <v>25</v>
      </c>
      <c r="C7" s="3" t="s">
        <v>26</v>
      </c>
      <c r="D7" s="4">
        <v>1679.39</v>
      </c>
      <c r="E7" s="4">
        <f t="shared" si="0"/>
        <v>399.69482000000005</v>
      </c>
      <c r="F7" s="4">
        <f t="shared" si="1"/>
        <v>48.366432000000003</v>
      </c>
      <c r="G7" s="4">
        <f t="shared" si="2"/>
        <v>142.74815000000001</v>
      </c>
      <c r="H7" s="4">
        <f t="shared" si="3"/>
        <v>29512.592225999997</v>
      </c>
      <c r="I7" s="3" t="s">
        <v>9</v>
      </c>
      <c r="J7" s="3" t="s">
        <v>20</v>
      </c>
    </row>
    <row r="8" spans="1:10" ht="12.75" customHeight="1" x14ac:dyDescent="0.25">
      <c r="A8" s="3" t="s">
        <v>27</v>
      </c>
      <c r="B8" s="3" t="s">
        <v>28</v>
      </c>
      <c r="C8" s="3" t="s">
        <v>29</v>
      </c>
      <c r="D8" s="4">
        <v>1679.39</v>
      </c>
      <c r="E8" s="4">
        <f t="shared" si="0"/>
        <v>399.69482000000005</v>
      </c>
      <c r="F8" s="4">
        <f t="shared" si="1"/>
        <v>48.366432000000003</v>
      </c>
      <c r="G8" s="4">
        <f t="shared" si="2"/>
        <v>142.74815000000001</v>
      </c>
      <c r="H8" s="4">
        <f t="shared" si="3"/>
        <v>29512.592225999997</v>
      </c>
      <c r="I8" s="3" t="s">
        <v>9</v>
      </c>
      <c r="J8" s="3" t="s">
        <v>20</v>
      </c>
    </row>
    <row r="9" spans="1:10" ht="12.75" customHeight="1" x14ac:dyDescent="0.25">
      <c r="A9" s="3" t="s">
        <v>30</v>
      </c>
      <c r="B9" s="3" t="s">
        <v>31</v>
      </c>
      <c r="C9" s="3" t="s">
        <v>32</v>
      </c>
      <c r="D9" s="4">
        <v>966.12</v>
      </c>
      <c r="E9" s="4">
        <f t="shared" si="0"/>
        <v>229.93656000000001</v>
      </c>
      <c r="F9" s="4">
        <f t="shared" si="1"/>
        <v>27.824255999999998</v>
      </c>
      <c r="G9" s="4">
        <f t="shared" si="2"/>
        <v>82.120200000000011</v>
      </c>
      <c r="H9" s="4">
        <f>(D9+E9+F9+G9)*3</f>
        <v>3918.0030480000005</v>
      </c>
      <c r="I9" s="3" t="s">
        <v>9</v>
      </c>
      <c r="J9" s="3" t="s">
        <v>33</v>
      </c>
    </row>
    <row r="10" spans="1:10" ht="12.75" customHeight="1" x14ac:dyDescent="0.25">
      <c r="A10" s="3" t="s">
        <v>34</v>
      </c>
      <c r="B10" s="3" t="s">
        <v>35</v>
      </c>
      <c r="C10" s="3" t="s">
        <v>36</v>
      </c>
      <c r="D10" s="4">
        <v>1932.24</v>
      </c>
      <c r="E10" s="4">
        <f t="shared" si="0"/>
        <v>459.87312000000003</v>
      </c>
      <c r="F10" s="4">
        <f t="shared" si="1"/>
        <v>55.648511999999997</v>
      </c>
      <c r="G10" s="4">
        <f t="shared" si="2"/>
        <v>164.24040000000002</v>
      </c>
      <c r="H10" s="4">
        <f>(D10+E10+F10+G10)*9</f>
        <v>23508.018288000003</v>
      </c>
      <c r="I10" s="3" t="s">
        <v>14</v>
      </c>
      <c r="J10" s="3" t="s">
        <v>33</v>
      </c>
    </row>
    <row r="11" spans="1:10" ht="12.75" customHeight="1" x14ac:dyDescent="0.25">
      <c r="A11" s="3" t="s">
        <v>37</v>
      </c>
      <c r="B11" s="3" t="s">
        <v>38</v>
      </c>
      <c r="C11" s="3" t="s">
        <v>39</v>
      </c>
      <c r="D11" s="4">
        <v>0</v>
      </c>
      <c r="E11" s="4">
        <f t="shared" si="0"/>
        <v>0</v>
      </c>
      <c r="F11" s="4">
        <f t="shared" si="1"/>
        <v>0</v>
      </c>
      <c r="G11" s="4">
        <f t="shared" si="2"/>
        <v>0</v>
      </c>
      <c r="H11" s="4">
        <f t="shared" si="3"/>
        <v>0</v>
      </c>
      <c r="I11" s="3" t="s">
        <v>9</v>
      </c>
      <c r="J11" s="3" t="s">
        <v>33</v>
      </c>
    </row>
    <row r="12" spans="1:10" ht="12.75" customHeight="1" x14ac:dyDescent="0.25">
      <c r="A12" s="3" t="s">
        <v>40</v>
      </c>
      <c r="B12" s="3" t="s">
        <v>41</v>
      </c>
      <c r="C12" s="3" t="s">
        <v>42</v>
      </c>
      <c r="D12" s="4">
        <v>1932.24</v>
      </c>
      <c r="E12" s="4">
        <f t="shared" si="0"/>
        <v>459.87312000000003</v>
      </c>
      <c r="F12" s="4">
        <f t="shared" si="1"/>
        <v>55.648511999999997</v>
      </c>
      <c r="G12" s="4">
        <f t="shared" si="2"/>
        <v>164.24040000000002</v>
      </c>
      <c r="H12" s="4">
        <f t="shared" si="3"/>
        <v>33956.026416000008</v>
      </c>
      <c r="I12" s="3" t="s">
        <v>9</v>
      </c>
      <c r="J12" s="3" t="s">
        <v>33</v>
      </c>
    </row>
    <row r="13" spans="1:10" ht="12.75" customHeight="1" x14ac:dyDescent="0.25">
      <c r="A13" s="3" t="s">
        <v>43</v>
      </c>
      <c r="B13" s="3" t="s">
        <v>44</v>
      </c>
      <c r="C13" s="3" t="s">
        <v>45</v>
      </c>
      <c r="D13" s="4">
        <v>1932.24</v>
      </c>
      <c r="E13" s="4">
        <f t="shared" si="0"/>
        <v>459.87312000000003</v>
      </c>
      <c r="F13" s="4">
        <f t="shared" si="1"/>
        <v>55.648511999999997</v>
      </c>
      <c r="G13" s="4">
        <f t="shared" si="2"/>
        <v>164.24040000000002</v>
      </c>
      <c r="H13" s="4">
        <f t="shared" si="3"/>
        <v>33956.026416000008</v>
      </c>
      <c r="I13" s="3" t="s">
        <v>9</v>
      </c>
      <c r="J13" s="3" t="s">
        <v>33</v>
      </c>
    </row>
    <row r="14" spans="1:10" ht="12.75" customHeight="1" x14ac:dyDescent="0.25">
      <c r="A14" s="3" t="s">
        <v>46</v>
      </c>
      <c r="B14" s="3" t="s">
        <v>47</v>
      </c>
      <c r="C14" s="3" t="s">
        <v>48</v>
      </c>
      <c r="D14" s="4">
        <v>1932.24</v>
      </c>
      <c r="E14" s="4">
        <f t="shared" si="0"/>
        <v>459.87312000000003</v>
      </c>
      <c r="F14" s="4">
        <f t="shared" si="1"/>
        <v>55.648511999999997</v>
      </c>
      <c r="G14" s="4">
        <f t="shared" si="2"/>
        <v>164.24040000000002</v>
      </c>
      <c r="H14" s="4">
        <f t="shared" si="3"/>
        <v>33956.026416000008</v>
      </c>
      <c r="I14" s="3" t="s">
        <v>9</v>
      </c>
      <c r="J14" s="3" t="s">
        <v>33</v>
      </c>
    </row>
    <row r="15" spans="1:10" ht="12.75" customHeight="1" x14ac:dyDescent="0.25">
      <c r="A15" s="3" t="s">
        <v>49</v>
      </c>
      <c r="B15" s="3" t="s">
        <v>50</v>
      </c>
      <c r="C15" s="3" t="s">
        <v>51</v>
      </c>
      <c r="D15" s="4">
        <v>1932.24</v>
      </c>
      <c r="E15" s="4">
        <f t="shared" si="0"/>
        <v>459.87312000000003</v>
      </c>
      <c r="F15" s="4">
        <f t="shared" si="1"/>
        <v>55.648511999999997</v>
      </c>
      <c r="G15" s="4">
        <f t="shared" si="2"/>
        <v>164.24040000000002</v>
      </c>
      <c r="H15" s="4">
        <f t="shared" si="3"/>
        <v>33956.026416000008</v>
      </c>
      <c r="I15" s="3" t="s">
        <v>9</v>
      </c>
      <c r="J15" s="3" t="s">
        <v>33</v>
      </c>
    </row>
    <row r="16" spans="1:10" ht="12.75" customHeight="1" x14ac:dyDescent="0.25">
      <c r="A16" s="3" t="s">
        <v>52</v>
      </c>
      <c r="B16" s="3" t="s">
        <v>53</v>
      </c>
      <c r="C16" s="3" t="s">
        <v>54</v>
      </c>
      <c r="D16" s="4">
        <v>1932.24</v>
      </c>
      <c r="E16" s="4">
        <f t="shared" si="0"/>
        <v>459.87312000000003</v>
      </c>
      <c r="F16" s="4">
        <f t="shared" si="1"/>
        <v>55.648511999999997</v>
      </c>
      <c r="G16" s="4">
        <f t="shared" si="2"/>
        <v>164.24040000000002</v>
      </c>
      <c r="H16" s="4">
        <f t="shared" si="3"/>
        <v>33956.026416000008</v>
      </c>
      <c r="I16" s="3" t="s">
        <v>9</v>
      </c>
      <c r="J16" s="3" t="s">
        <v>33</v>
      </c>
    </row>
    <row r="17" spans="1:10" ht="12.75" customHeight="1" x14ac:dyDescent="0.25">
      <c r="A17" s="3" t="s">
        <v>55</v>
      </c>
      <c r="B17" s="3" t="s">
        <v>56</v>
      </c>
      <c r="C17" s="3" t="s">
        <v>57</v>
      </c>
      <c r="D17" s="4">
        <v>1932.24</v>
      </c>
      <c r="E17" s="4">
        <f t="shared" si="0"/>
        <v>459.87312000000003</v>
      </c>
      <c r="F17" s="4">
        <f t="shared" si="1"/>
        <v>55.648511999999997</v>
      </c>
      <c r="G17" s="4">
        <f t="shared" si="2"/>
        <v>164.24040000000002</v>
      </c>
      <c r="H17" s="4">
        <f t="shared" si="3"/>
        <v>33956.026416000008</v>
      </c>
      <c r="I17" s="3" t="s">
        <v>9</v>
      </c>
      <c r="J17" s="3" t="s">
        <v>33</v>
      </c>
    </row>
    <row r="18" spans="1:10" ht="12.75" customHeight="1" x14ac:dyDescent="0.25">
      <c r="A18" s="3" t="s">
        <v>58</v>
      </c>
      <c r="B18" s="3" t="s">
        <v>59</v>
      </c>
      <c r="C18" s="3" t="s">
        <v>17</v>
      </c>
      <c r="D18" s="4">
        <v>1932.24</v>
      </c>
      <c r="E18" s="4">
        <f t="shared" si="0"/>
        <v>459.87312000000003</v>
      </c>
      <c r="F18" s="4">
        <f t="shared" si="1"/>
        <v>55.648511999999997</v>
      </c>
      <c r="G18" s="4">
        <f t="shared" si="2"/>
        <v>164.24040000000002</v>
      </c>
      <c r="H18" s="4">
        <f t="shared" si="3"/>
        <v>33956.026416000008</v>
      </c>
      <c r="I18" s="3" t="s">
        <v>14</v>
      </c>
      <c r="J18" s="3" t="s">
        <v>33</v>
      </c>
    </row>
    <row r="19" spans="1:10" ht="12.75" customHeight="1" x14ac:dyDescent="0.25">
      <c r="A19" s="3" t="s">
        <v>60</v>
      </c>
      <c r="B19" s="3" t="s">
        <v>61</v>
      </c>
      <c r="C19" s="3" t="s">
        <v>62</v>
      </c>
      <c r="D19" s="4">
        <v>1932.24</v>
      </c>
      <c r="E19" s="4">
        <f t="shared" si="0"/>
        <v>459.87312000000003</v>
      </c>
      <c r="F19" s="4">
        <f t="shared" si="1"/>
        <v>55.648511999999997</v>
      </c>
      <c r="G19" s="4">
        <f t="shared" si="2"/>
        <v>164.24040000000002</v>
      </c>
      <c r="H19" s="4">
        <f t="shared" si="3"/>
        <v>33956.026416000008</v>
      </c>
      <c r="I19" s="3" t="s">
        <v>9</v>
      </c>
      <c r="J19" s="3" t="s">
        <v>33</v>
      </c>
    </row>
    <row r="20" spans="1:10" ht="12.75" customHeight="1" x14ac:dyDescent="0.25">
      <c r="A20" s="3" t="s">
        <v>63</v>
      </c>
      <c r="B20" s="3" t="s">
        <v>64</v>
      </c>
      <c r="C20" s="3" t="s">
        <v>65</v>
      </c>
      <c r="D20" s="4">
        <v>1932.24</v>
      </c>
      <c r="E20" s="4">
        <f t="shared" si="0"/>
        <v>459.87312000000003</v>
      </c>
      <c r="F20" s="4">
        <f t="shared" si="1"/>
        <v>55.648511999999997</v>
      </c>
      <c r="G20" s="4">
        <f t="shared" si="2"/>
        <v>164.24040000000002</v>
      </c>
      <c r="H20" s="4">
        <f t="shared" si="3"/>
        <v>33956.026416000008</v>
      </c>
      <c r="I20" s="3" t="s">
        <v>9</v>
      </c>
      <c r="J20" s="3" t="s">
        <v>33</v>
      </c>
    </row>
    <row r="21" spans="1:10" ht="12.75" customHeight="1" x14ac:dyDescent="0.25">
      <c r="A21" s="3" t="s">
        <v>66</v>
      </c>
      <c r="B21" s="3" t="s">
        <v>67</v>
      </c>
      <c r="C21" s="3" t="s">
        <v>68</v>
      </c>
      <c r="D21" s="4">
        <v>1932.24</v>
      </c>
      <c r="E21" s="4">
        <f t="shared" si="0"/>
        <v>459.87312000000003</v>
      </c>
      <c r="F21" s="4">
        <f t="shared" si="1"/>
        <v>55.648511999999997</v>
      </c>
      <c r="G21" s="4">
        <f t="shared" si="2"/>
        <v>164.24040000000002</v>
      </c>
      <c r="H21" s="4">
        <f t="shared" si="3"/>
        <v>33956.026416000008</v>
      </c>
      <c r="I21" s="3" t="s">
        <v>14</v>
      </c>
      <c r="J21" s="3" t="s">
        <v>33</v>
      </c>
    </row>
    <row r="22" spans="1:10" ht="12.75" customHeight="1" x14ac:dyDescent="0.25">
      <c r="A22" s="3" t="s">
        <v>69</v>
      </c>
      <c r="B22" s="3" t="s">
        <v>70</v>
      </c>
      <c r="C22" s="3" t="s">
        <v>71</v>
      </c>
      <c r="D22" s="4">
        <v>1932.24</v>
      </c>
      <c r="E22" s="4">
        <f t="shared" si="0"/>
        <v>459.87312000000003</v>
      </c>
      <c r="F22" s="4">
        <f t="shared" si="1"/>
        <v>55.648511999999997</v>
      </c>
      <c r="G22" s="4">
        <f t="shared" si="2"/>
        <v>164.24040000000002</v>
      </c>
      <c r="H22" s="4">
        <f t="shared" si="3"/>
        <v>33956.026416000008</v>
      </c>
      <c r="I22" s="3" t="s">
        <v>9</v>
      </c>
      <c r="J22" s="3" t="s">
        <v>33</v>
      </c>
    </row>
    <row r="23" spans="1:10" ht="12.75" customHeight="1" x14ac:dyDescent="0.25">
      <c r="A23" s="3" t="s">
        <v>72</v>
      </c>
      <c r="B23" s="3" t="s">
        <v>73</v>
      </c>
      <c r="C23" s="3" t="s">
        <v>74</v>
      </c>
      <c r="D23" s="4">
        <v>1932.24</v>
      </c>
      <c r="E23" s="4">
        <f t="shared" si="0"/>
        <v>459.87312000000003</v>
      </c>
      <c r="F23" s="4">
        <f t="shared" si="1"/>
        <v>55.648511999999997</v>
      </c>
      <c r="G23" s="4">
        <f t="shared" si="2"/>
        <v>164.24040000000002</v>
      </c>
      <c r="H23" s="4">
        <f t="shared" si="3"/>
        <v>33956.026416000008</v>
      </c>
      <c r="I23" s="3" t="s">
        <v>9</v>
      </c>
      <c r="J23" s="3" t="s">
        <v>33</v>
      </c>
    </row>
    <row r="24" spans="1:10" ht="12.75" customHeight="1" x14ac:dyDescent="0.25">
      <c r="A24" s="3" t="s">
        <v>75</v>
      </c>
      <c r="B24" s="3" t="s">
        <v>76</v>
      </c>
      <c r="C24" s="3" t="s">
        <v>77</v>
      </c>
      <c r="D24" s="4">
        <v>1932.24</v>
      </c>
      <c r="E24" s="4">
        <f t="shared" si="0"/>
        <v>459.87312000000003</v>
      </c>
      <c r="F24" s="4">
        <f t="shared" si="1"/>
        <v>55.648511999999997</v>
      </c>
      <c r="G24" s="4">
        <f t="shared" si="2"/>
        <v>164.24040000000002</v>
      </c>
      <c r="H24" s="4">
        <f t="shared" si="3"/>
        <v>33956.026416000008</v>
      </c>
      <c r="I24" s="3" t="s">
        <v>9</v>
      </c>
      <c r="J24" s="3" t="s">
        <v>33</v>
      </c>
    </row>
    <row r="25" spans="1:10" ht="12.75" customHeight="1" x14ac:dyDescent="0.25">
      <c r="A25" s="3" t="s">
        <v>78</v>
      </c>
      <c r="B25" s="3" t="s">
        <v>79</v>
      </c>
      <c r="C25" s="3" t="s">
        <v>80</v>
      </c>
      <c r="D25" s="4">
        <v>1932.24</v>
      </c>
      <c r="E25" s="4">
        <f t="shared" si="0"/>
        <v>459.87312000000003</v>
      </c>
      <c r="F25" s="4">
        <f t="shared" si="1"/>
        <v>55.648511999999997</v>
      </c>
      <c r="G25" s="4">
        <f t="shared" si="2"/>
        <v>164.24040000000002</v>
      </c>
      <c r="H25" s="4">
        <f t="shared" si="3"/>
        <v>33956.026416000008</v>
      </c>
      <c r="I25" s="3" t="s">
        <v>9</v>
      </c>
      <c r="J25" s="3" t="s">
        <v>33</v>
      </c>
    </row>
    <row r="26" spans="1:10" ht="12.75" customHeight="1" x14ac:dyDescent="0.25">
      <c r="A26" s="3" t="s">
        <v>81</v>
      </c>
      <c r="B26" s="3" t="s">
        <v>82</v>
      </c>
      <c r="C26" s="3" t="s">
        <v>83</v>
      </c>
      <c r="D26" s="4">
        <v>0</v>
      </c>
      <c r="E26" s="4">
        <f t="shared" si="0"/>
        <v>0</v>
      </c>
      <c r="F26" s="4">
        <f t="shared" si="1"/>
        <v>0</v>
      </c>
      <c r="G26" s="4">
        <f t="shared" si="2"/>
        <v>0</v>
      </c>
      <c r="H26" s="4">
        <f t="shared" si="3"/>
        <v>0</v>
      </c>
      <c r="I26" s="3" t="s">
        <v>14</v>
      </c>
      <c r="J26" s="3" t="s">
        <v>33</v>
      </c>
    </row>
    <row r="27" spans="1:10" ht="12.75" customHeight="1" x14ac:dyDescent="0.25">
      <c r="A27" s="3" t="s">
        <v>84</v>
      </c>
      <c r="B27" s="3" t="s">
        <v>85</v>
      </c>
      <c r="C27" s="3" t="s">
        <v>86</v>
      </c>
      <c r="D27" s="4">
        <v>1932.24</v>
      </c>
      <c r="E27" s="4">
        <f t="shared" si="0"/>
        <v>459.87312000000003</v>
      </c>
      <c r="F27" s="4">
        <f t="shared" si="1"/>
        <v>55.648511999999997</v>
      </c>
      <c r="G27" s="4">
        <f t="shared" si="2"/>
        <v>164.24040000000002</v>
      </c>
      <c r="H27" s="4">
        <f t="shared" si="3"/>
        <v>33956.026416000008</v>
      </c>
      <c r="I27" s="3" t="s">
        <v>9</v>
      </c>
      <c r="J27" s="3" t="s">
        <v>33</v>
      </c>
    </row>
    <row r="28" spans="1:10" ht="12.75" customHeight="1" x14ac:dyDescent="0.25">
      <c r="A28" s="3" t="s">
        <v>87</v>
      </c>
      <c r="B28" s="3" t="s">
        <v>88</v>
      </c>
      <c r="C28" s="3" t="s">
        <v>65</v>
      </c>
      <c r="D28" s="4">
        <v>1679.39</v>
      </c>
      <c r="E28" s="4">
        <f t="shared" si="0"/>
        <v>399.69482000000005</v>
      </c>
      <c r="F28" s="4">
        <f t="shared" si="1"/>
        <v>48.366432000000003</v>
      </c>
      <c r="G28" s="4">
        <f t="shared" si="2"/>
        <v>142.74815000000001</v>
      </c>
      <c r="H28" s="4">
        <f>(D28+E28+F28+G28+G28)*6</f>
        <v>14477.685311999998</v>
      </c>
      <c r="I28" s="3" t="s">
        <v>9</v>
      </c>
      <c r="J28" s="3" t="s">
        <v>20</v>
      </c>
    </row>
    <row r="29" spans="1:10" ht="12.75" customHeight="1" x14ac:dyDescent="0.25">
      <c r="A29" s="3" t="s">
        <v>87</v>
      </c>
      <c r="B29" s="3" t="s">
        <v>88</v>
      </c>
      <c r="C29" s="3" t="s">
        <v>65</v>
      </c>
      <c r="D29" s="4">
        <v>1814.15</v>
      </c>
      <c r="E29" s="4">
        <f t="shared" si="0"/>
        <v>431.76770000000005</v>
      </c>
      <c r="F29" s="4">
        <f t="shared" si="1"/>
        <v>52.247520000000002</v>
      </c>
      <c r="G29" s="4">
        <f t="shared" si="2"/>
        <v>154.20275000000001</v>
      </c>
      <c r="H29" s="4">
        <f>(D29+E29+F29+G29+G29)*7</f>
        <v>18245.995039999998</v>
      </c>
      <c r="I29" s="3" t="s">
        <v>9</v>
      </c>
      <c r="J29" s="3" t="s">
        <v>89</v>
      </c>
    </row>
    <row r="30" spans="1:10" ht="12.75" customHeight="1" x14ac:dyDescent="0.25">
      <c r="A30" s="3"/>
      <c r="B30" s="3" t="s">
        <v>187</v>
      </c>
      <c r="C30" s="3" t="s">
        <v>36</v>
      </c>
      <c r="D30" s="4">
        <v>1679.39</v>
      </c>
      <c r="E30" s="4">
        <f t="shared" si="0"/>
        <v>399.69482000000005</v>
      </c>
      <c r="F30" s="4">
        <f t="shared" si="1"/>
        <v>48.366432000000003</v>
      </c>
      <c r="G30" s="4">
        <f t="shared" si="2"/>
        <v>142.74815000000001</v>
      </c>
      <c r="H30" s="4">
        <f>(D30+E30+F30+G30+G30)*6</f>
        <v>14477.685311999998</v>
      </c>
      <c r="I30" s="3" t="s">
        <v>14</v>
      </c>
      <c r="J30" s="3" t="s">
        <v>20</v>
      </c>
    </row>
    <row r="31" spans="1:10" ht="12.75" customHeight="1" x14ac:dyDescent="0.25">
      <c r="A31" s="3"/>
      <c r="B31" s="3" t="s">
        <v>187</v>
      </c>
      <c r="C31" s="3" t="s">
        <v>36</v>
      </c>
      <c r="D31" s="4">
        <v>1814.15</v>
      </c>
      <c r="E31" s="4">
        <f t="shared" si="0"/>
        <v>431.76770000000005</v>
      </c>
      <c r="F31" s="4">
        <f t="shared" si="1"/>
        <v>52.247520000000002</v>
      </c>
      <c r="G31" s="4">
        <f t="shared" si="2"/>
        <v>154.20275000000001</v>
      </c>
      <c r="H31" s="4">
        <f t="shared" ref="H31" si="4">(D31+E31+F31+G31+G31)*7</f>
        <v>18245.995039999998</v>
      </c>
      <c r="I31" s="3" t="s">
        <v>14</v>
      </c>
      <c r="J31" s="3" t="s">
        <v>89</v>
      </c>
    </row>
    <row r="32" spans="1:10" ht="12.75" customHeight="1" x14ac:dyDescent="0.25">
      <c r="A32" s="3" t="s">
        <v>90</v>
      </c>
      <c r="B32" s="3" t="s">
        <v>91</v>
      </c>
      <c r="C32" s="3" t="s">
        <v>92</v>
      </c>
      <c r="D32" s="4">
        <v>1679.39</v>
      </c>
      <c r="E32" s="4">
        <f t="shared" si="0"/>
        <v>399.69482000000005</v>
      </c>
      <c r="F32" s="4">
        <f t="shared" ref="F32:F34" si="5">(D32*2.88%)</f>
        <v>48.366432000000003</v>
      </c>
      <c r="G32" s="4">
        <f t="shared" ref="G32:G34" si="6">(D32*8.5%)</f>
        <v>142.74815000000001</v>
      </c>
      <c r="H32" s="4">
        <f t="shared" ref="H32" si="7">(D32+E32+F32+G32+G32)*6</f>
        <v>14477.685311999998</v>
      </c>
      <c r="I32" s="3" t="s">
        <v>9</v>
      </c>
      <c r="J32" s="3" t="s">
        <v>20</v>
      </c>
    </row>
    <row r="33" spans="1:10" ht="12.75" customHeight="1" x14ac:dyDescent="0.25">
      <c r="A33" s="6">
        <v>357</v>
      </c>
      <c r="B33" s="3" t="s">
        <v>186</v>
      </c>
      <c r="C33" s="3" t="s">
        <v>68</v>
      </c>
      <c r="D33" s="4">
        <v>1932.24</v>
      </c>
      <c r="E33" s="4">
        <f t="shared" si="0"/>
        <v>459.87312000000003</v>
      </c>
      <c r="F33" s="4">
        <f t="shared" si="5"/>
        <v>55.648511999999997</v>
      </c>
      <c r="G33" s="4">
        <f t="shared" si="6"/>
        <v>164.24040000000002</v>
      </c>
      <c r="H33" s="4">
        <f>(D33+E33+F33+G33)*6</f>
        <v>15672.012192000002</v>
      </c>
      <c r="I33" s="3" t="s">
        <v>9</v>
      </c>
      <c r="J33" s="3" t="s">
        <v>33</v>
      </c>
    </row>
    <row r="34" spans="1:10" ht="12.75" customHeight="1" x14ac:dyDescent="0.25">
      <c r="A34" s="6">
        <v>357</v>
      </c>
      <c r="B34" s="3" t="s">
        <v>186</v>
      </c>
      <c r="C34" s="3" t="s">
        <v>68</v>
      </c>
      <c r="D34" s="4">
        <v>1964.94</v>
      </c>
      <c r="E34" s="4">
        <f t="shared" si="0"/>
        <v>467.65572000000003</v>
      </c>
      <c r="F34" s="4">
        <f t="shared" si="5"/>
        <v>56.590271999999999</v>
      </c>
      <c r="G34" s="4">
        <f t="shared" si="6"/>
        <v>167.01990000000001</v>
      </c>
      <c r="H34" s="4">
        <f>(D34+E34+F34+G34)*7</f>
        <v>18593.441244000001</v>
      </c>
      <c r="I34" s="3" t="s">
        <v>9</v>
      </c>
      <c r="J34" s="3" t="s">
        <v>171</v>
      </c>
    </row>
    <row r="35" spans="1:10" ht="12.75" customHeight="1" x14ac:dyDescent="0.25">
      <c r="A35" s="3" t="s">
        <v>90</v>
      </c>
      <c r="B35" s="3" t="s">
        <v>91</v>
      </c>
      <c r="C35" s="3" t="s">
        <v>92</v>
      </c>
      <c r="D35" s="4">
        <v>1814.15</v>
      </c>
      <c r="E35" s="4">
        <f t="shared" si="0"/>
        <v>431.76770000000005</v>
      </c>
      <c r="F35" s="4">
        <f t="shared" si="1"/>
        <v>52.247520000000002</v>
      </c>
      <c r="G35" s="4">
        <f t="shared" si="2"/>
        <v>154.20275000000001</v>
      </c>
      <c r="H35" s="4">
        <f>(D35+E35+F35+G35+G35)*7</f>
        <v>18245.995039999998</v>
      </c>
      <c r="I35" s="3" t="s">
        <v>9</v>
      </c>
      <c r="J35" s="3" t="s">
        <v>89</v>
      </c>
    </row>
    <row r="36" spans="1:10" ht="12.75" customHeight="1" x14ac:dyDescent="0.25">
      <c r="A36" s="3" t="s">
        <v>93</v>
      </c>
      <c r="B36" s="3" t="s">
        <v>94</v>
      </c>
      <c r="C36" s="3" t="s">
        <v>95</v>
      </c>
      <c r="D36" s="4">
        <v>0</v>
      </c>
      <c r="E36" s="4">
        <f t="shared" si="0"/>
        <v>0</v>
      </c>
      <c r="F36" s="4">
        <f t="shared" si="1"/>
        <v>0</v>
      </c>
      <c r="G36" s="4">
        <f t="shared" si="2"/>
        <v>0</v>
      </c>
      <c r="H36" s="4"/>
      <c r="I36" s="3" t="s">
        <v>9</v>
      </c>
      <c r="J36" s="3" t="s">
        <v>96</v>
      </c>
    </row>
    <row r="37" spans="1:10" ht="12.75" customHeight="1" x14ac:dyDescent="0.25">
      <c r="A37" s="3" t="s">
        <v>97</v>
      </c>
      <c r="B37" s="3" t="s">
        <v>98</v>
      </c>
      <c r="C37" s="3" t="s">
        <v>99</v>
      </c>
      <c r="D37" s="4">
        <v>0</v>
      </c>
      <c r="E37" s="4">
        <f t="shared" si="0"/>
        <v>0</v>
      </c>
      <c r="F37" s="4">
        <f t="shared" si="1"/>
        <v>0</v>
      </c>
      <c r="G37" s="4">
        <f t="shared" si="2"/>
        <v>0</v>
      </c>
      <c r="H37" s="4"/>
      <c r="I37" s="3" t="s">
        <v>100</v>
      </c>
      <c r="J37" s="3" t="s">
        <v>96</v>
      </c>
    </row>
    <row r="38" spans="1:10" ht="12.75" customHeight="1" x14ac:dyDescent="0.25">
      <c r="A38" s="3" t="s">
        <v>101</v>
      </c>
      <c r="B38" s="3" t="s">
        <v>102</v>
      </c>
      <c r="C38" s="3" t="s">
        <v>92</v>
      </c>
      <c r="D38" s="4">
        <v>2096.14</v>
      </c>
      <c r="E38" s="4">
        <f t="shared" si="0"/>
        <v>498.88132000000002</v>
      </c>
      <c r="F38" s="4">
        <f t="shared" si="1"/>
        <v>60.368831999999998</v>
      </c>
      <c r="G38" s="4">
        <f t="shared" si="2"/>
        <v>178.17189999999999</v>
      </c>
      <c r="H38" s="4">
        <f>(D38+E38+F38+G38)*13</f>
        <v>36836.306676</v>
      </c>
      <c r="I38" s="3" t="s">
        <v>9</v>
      </c>
      <c r="J38" s="3" t="s">
        <v>103</v>
      </c>
    </row>
    <row r="39" spans="1:10" ht="12.75" customHeight="1" x14ac:dyDescent="0.25">
      <c r="A39" s="3" t="s">
        <v>104</v>
      </c>
      <c r="B39" s="3" t="s">
        <v>105</v>
      </c>
      <c r="C39" s="3" t="s">
        <v>106</v>
      </c>
      <c r="D39" s="4">
        <v>0</v>
      </c>
      <c r="E39" s="4">
        <f t="shared" si="0"/>
        <v>0</v>
      </c>
      <c r="F39" s="4">
        <f t="shared" si="1"/>
        <v>0</v>
      </c>
      <c r="G39" s="4">
        <f t="shared" si="2"/>
        <v>0</v>
      </c>
      <c r="H39" s="4">
        <f t="shared" ref="H39:H61" si="8">(D39+E39+F39+G39)*13</f>
        <v>0</v>
      </c>
      <c r="I39" s="3" t="s">
        <v>100</v>
      </c>
      <c r="J39" s="3" t="s">
        <v>103</v>
      </c>
    </row>
    <row r="40" spans="1:10" ht="12.75" customHeight="1" x14ac:dyDescent="0.25">
      <c r="A40" s="3" t="s">
        <v>107</v>
      </c>
      <c r="B40" s="3" t="s">
        <v>108</v>
      </c>
      <c r="C40" s="3" t="s">
        <v>109</v>
      </c>
      <c r="D40" s="4">
        <v>2096.14</v>
      </c>
      <c r="E40" s="4">
        <f t="shared" si="0"/>
        <v>498.88132000000002</v>
      </c>
      <c r="F40" s="4">
        <f t="shared" si="1"/>
        <v>60.368831999999998</v>
      </c>
      <c r="G40" s="4">
        <f t="shared" si="2"/>
        <v>178.17189999999999</v>
      </c>
      <c r="H40" s="4">
        <f t="shared" si="8"/>
        <v>36836.306676</v>
      </c>
      <c r="I40" s="3" t="s">
        <v>9</v>
      </c>
      <c r="J40" s="3" t="s">
        <v>103</v>
      </c>
    </row>
    <row r="41" spans="1:10" ht="12.75" customHeight="1" x14ac:dyDescent="0.25">
      <c r="A41" s="3" t="s">
        <v>110</v>
      </c>
      <c r="B41" s="3" t="s">
        <v>111</v>
      </c>
      <c r="C41" s="3" t="s">
        <v>112</v>
      </c>
      <c r="D41" s="4">
        <v>2096.14</v>
      </c>
      <c r="E41" s="4">
        <f t="shared" si="0"/>
        <v>498.88132000000002</v>
      </c>
      <c r="F41" s="4">
        <f t="shared" si="1"/>
        <v>60.368831999999998</v>
      </c>
      <c r="G41" s="4">
        <f t="shared" si="2"/>
        <v>178.17189999999999</v>
      </c>
      <c r="H41" s="4">
        <f t="shared" si="8"/>
        <v>36836.306676</v>
      </c>
      <c r="I41" s="3" t="s">
        <v>100</v>
      </c>
      <c r="J41" s="3" t="s">
        <v>103</v>
      </c>
    </row>
    <row r="42" spans="1:10" ht="12.75" customHeight="1" x14ac:dyDescent="0.25">
      <c r="A42" s="3" t="s">
        <v>113</v>
      </c>
      <c r="B42" s="3" t="s">
        <v>114</v>
      </c>
      <c r="C42" s="3" t="s">
        <v>115</v>
      </c>
      <c r="D42" s="4">
        <v>2096.14</v>
      </c>
      <c r="E42" s="4">
        <f t="shared" si="0"/>
        <v>498.88132000000002</v>
      </c>
      <c r="F42" s="4">
        <f t="shared" si="1"/>
        <v>60.368831999999998</v>
      </c>
      <c r="G42" s="4">
        <f t="shared" si="2"/>
        <v>178.17189999999999</v>
      </c>
      <c r="H42" s="4">
        <f t="shared" si="8"/>
        <v>36836.306676</v>
      </c>
      <c r="I42" s="3" t="s">
        <v>9</v>
      </c>
      <c r="J42" s="3" t="s">
        <v>103</v>
      </c>
    </row>
    <row r="43" spans="1:10" ht="12.75" customHeight="1" x14ac:dyDescent="0.25">
      <c r="A43" s="3" t="s">
        <v>116</v>
      </c>
      <c r="B43" s="3" t="s">
        <v>117</v>
      </c>
      <c r="C43" s="3" t="s">
        <v>118</v>
      </c>
      <c r="D43" s="4">
        <v>2096.14</v>
      </c>
      <c r="E43" s="4">
        <f t="shared" si="0"/>
        <v>498.88132000000002</v>
      </c>
      <c r="F43" s="4">
        <f t="shared" si="1"/>
        <v>60.368831999999998</v>
      </c>
      <c r="G43" s="4">
        <f t="shared" si="2"/>
        <v>178.17189999999999</v>
      </c>
      <c r="H43" s="4">
        <f t="shared" si="8"/>
        <v>36836.306676</v>
      </c>
      <c r="I43" s="3" t="s">
        <v>9</v>
      </c>
      <c r="J43" s="3" t="s">
        <v>103</v>
      </c>
    </row>
    <row r="44" spans="1:10" ht="12.75" customHeight="1" x14ac:dyDescent="0.25">
      <c r="A44" s="3" t="s">
        <v>119</v>
      </c>
      <c r="B44" s="3" t="s">
        <v>120</v>
      </c>
      <c r="C44" s="3" t="s">
        <v>121</v>
      </c>
      <c r="D44" s="4">
        <v>2096.14</v>
      </c>
      <c r="E44" s="4">
        <f t="shared" si="0"/>
        <v>498.88132000000002</v>
      </c>
      <c r="F44" s="4">
        <f t="shared" si="1"/>
        <v>60.368831999999998</v>
      </c>
      <c r="G44" s="4">
        <f t="shared" si="2"/>
        <v>178.17189999999999</v>
      </c>
      <c r="H44" s="4">
        <f t="shared" si="8"/>
        <v>36836.306676</v>
      </c>
      <c r="I44" s="3" t="s">
        <v>100</v>
      </c>
      <c r="J44" s="3" t="s">
        <v>103</v>
      </c>
    </row>
    <row r="45" spans="1:10" ht="12.75" customHeight="1" x14ac:dyDescent="0.25">
      <c r="A45" s="3" t="s">
        <v>122</v>
      </c>
      <c r="B45" s="3" t="s">
        <v>123</v>
      </c>
      <c r="C45" s="3" t="s">
        <v>124</v>
      </c>
      <c r="D45" s="4">
        <v>2096.14</v>
      </c>
      <c r="E45" s="4">
        <f t="shared" si="0"/>
        <v>498.88132000000002</v>
      </c>
      <c r="F45" s="4">
        <f t="shared" si="1"/>
        <v>60.368831999999998</v>
      </c>
      <c r="G45" s="4">
        <f t="shared" si="2"/>
        <v>178.17189999999999</v>
      </c>
      <c r="H45" s="4">
        <f t="shared" si="8"/>
        <v>36836.306676</v>
      </c>
      <c r="I45" s="3" t="s">
        <v>100</v>
      </c>
      <c r="J45" s="3" t="s">
        <v>103</v>
      </c>
    </row>
    <row r="46" spans="1:10" ht="12.75" customHeight="1" x14ac:dyDescent="0.25">
      <c r="A46" s="3" t="s">
        <v>125</v>
      </c>
      <c r="B46" s="3" t="s">
        <v>126</v>
      </c>
      <c r="C46" s="3" t="s">
        <v>83</v>
      </c>
      <c r="D46" s="4">
        <v>2096.14</v>
      </c>
      <c r="E46" s="4">
        <f t="shared" si="0"/>
        <v>498.88132000000002</v>
      </c>
      <c r="F46" s="4">
        <f t="shared" si="1"/>
        <v>60.368831999999998</v>
      </c>
      <c r="G46" s="4">
        <f t="shared" si="2"/>
        <v>178.17189999999999</v>
      </c>
      <c r="H46" s="4">
        <f t="shared" si="8"/>
        <v>36836.306676</v>
      </c>
      <c r="I46" s="3" t="s">
        <v>100</v>
      </c>
      <c r="J46" s="3" t="s">
        <v>103</v>
      </c>
    </row>
    <row r="47" spans="1:10" ht="30" customHeight="1" x14ac:dyDescent="0.25">
      <c r="A47" s="3" t="s">
        <v>127</v>
      </c>
      <c r="B47" s="3" t="s">
        <v>128</v>
      </c>
      <c r="C47" s="3" t="s">
        <v>129</v>
      </c>
      <c r="D47" s="4">
        <v>2096.14</v>
      </c>
      <c r="E47" s="4">
        <f t="shared" si="0"/>
        <v>498.88132000000002</v>
      </c>
      <c r="F47" s="4">
        <f t="shared" si="1"/>
        <v>60.368831999999998</v>
      </c>
      <c r="G47" s="4">
        <f t="shared" si="2"/>
        <v>178.17189999999999</v>
      </c>
      <c r="H47" s="4">
        <f t="shared" si="8"/>
        <v>36836.306676</v>
      </c>
      <c r="I47" s="3" t="s">
        <v>100</v>
      </c>
      <c r="J47" s="3" t="s">
        <v>103</v>
      </c>
    </row>
    <row r="48" spans="1:10" ht="30" customHeight="1" x14ac:dyDescent="0.25">
      <c r="A48" s="3" t="s">
        <v>130</v>
      </c>
      <c r="B48" s="3" t="s">
        <v>131</v>
      </c>
      <c r="C48" s="3" t="s">
        <v>65</v>
      </c>
      <c r="D48" s="4">
        <v>2096.14</v>
      </c>
      <c r="E48" s="4">
        <f t="shared" si="0"/>
        <v>498.88132000000002</v>
      </c>
      <c r="F48" s="4">
        <f t="shared" si="1"/>
        <v>60.368831999999998</v>
      </c>
      <c r="G48" s="4">
        <f t="shared" si="2"/>
        <v>178.17189999999999</v>
      </c>
      <c r="H48" s="4">
        <f t="shared" si="8"/>
        <v>36836.306676</v>
      </c>
      <c r="I48" s="3" t="s">
        <v>100</v>
      </c>
      <c r="J48" s="3" t="s">
        <v>103</v>
      </c>
    </row>
    <row r="49" spans="1:10" ht="12.75" customHeight="1" x14ac:dyDescent="0.25">
      <c r="A49" s="3" t="s">
        <v>132</v>
      </c>
      <c r="B49" s="3" t="s">
        <v>133</v>
      </c>
      <c r="C49" s="3" t="s">
        <v>134</v>
      </c>
      <c r="D49" s="4">
        <v>0</v>
      </c>
      <c r="E49" s="4">
        <f t="shared" si="0"/>
        <v>0</v>
      </c>
      <c r="F49" s="4">
        <f t="shared" si="1"/>
        <v>0</v>
      </c>
      <c r="G49" s="4">
        <f t="shared" si="2"/>
        <v>0</v>
      </c>
      <c r="H49" s="4">
        <f t="shared" si="8"/>
        <v>0</v>
      </c>
      <c r="I49" s="3" t="s">
        <v>100</v>
      </c>
      <c r="J49" s="3" t="s">
        <v>103</v>
      </c>
    </row>
    <row r="50" spans="1:10" ht="12.75" customHeight="1" x14ac:dyDescent="0.25">
      <c r="A50" s="3" t="s">
        <v>135</v>
      </c>
      <c r="B50" s="3" t="s">
        <v>136</v>
      </c>
      <c r="C50" s="3" t="s">
        <v>38</v>
      </c>
      <c r="D50" s="4">
        <v>2096.14</v>
      </c>
      <c r="E50" s="4">
        <f t="shared" si="0"/>
        <v>498.88132000000002</v>
      </c>
      <c r="F50" s="4">
        <f t="shared" si="1"/>
        <v>60.368831999999998</v>
      </c>
      <c r="G50" s="4">
        <f t="shared" si="2"/>
        <v>178.17189999999999</v>
      </c>
      <c r="H50" s="4">
        <f t="shared" si="8"/>
        <v>36836.306676</v>
      </c>
      <c r="I50" s="3" t="s">
        <v>9</v>
      </c>
      <c r="J50" s="3" t="s">
        <v>103</v>
      </c>
    </row>
    <row r="51" spans="1:10" ht="12.75" customHeight="1" x14ac:dyDescent="0.25">
      <c r="A51" s="3" t="s">
        <v>137</v>
      </c>
      <c r="B51" s="3" t="s">
        <v>138</v>
      </c>
      <c r="C51" s="3" t="s">
        <v>139</v>
      </c>
      <c r="D51" s="4">
        <v>2096.14</v>
      </c>
      <c r="E51" s="4">
        <f t="shared" si="0"/>
        <v>498.88132000000002</v>
      </c>
      <c r="F51" s="4">
        <f t="shared" si="1"/>
        <v>60.368831999999998</v>
      </c>
      <c r="G51" s="4">
        <f t="shared" si="2"/>
        <v>178.17189999999999</v>
      </c>
      <c r="H51" s="4">
        <f t="shared" si="8"/>
        <v>36836.306676</v>
      </c>
      <c r="I51" s="3" t="s">
        <v>9</v>
      </c>
      <c r="J51" s="3" t="s">
        <v>103</v>
      </c>
    </row>
    <row r="52" spans="1:10" ht="12.75" customHeight="1" x14ac:dyDescent="0.25">
      <c r="A52" s="3" t="s">
        <v>140</v>
      </c>
      <c r="B52" s="3" t="s">
        <v>141</v>
      </c>
      <c r="C52" s="3" t="s">
        <v>142</v>
      </c>
      <c r="D52" s="4">
        <v>0</v>
      </c>
      <c r="E52" s="4">
        <f t="shared" si="0"/>
        <v>0</v>
      </c>
      <c r="F52" s="4">
        <f t="shared" si="1"/>
        <v>0</v>
      </c>
      <c r="G52" s="4">
        <f t="shared" si="2"/>
        <v>0</v>
      </c>
      <c r="H52" s="4">
        <f t="shared" si="8"/>
        <v>0</v>
      </c>
      <c r="I52" s="3" t="s">
        <v>9</v>
      </c>
      <c r="J52" s="3" t="s">
        <v>103</v>
      </c>
    </row>
    <row r="53" spans="1:10" ht="12.75" customHeight="1" x14ac:dyDescent="0.25">
      <c r="A53" s="3" t="s">
        <v>143</v>
      </c>
      <c r="B53" s="3" t="s">
        <v>144</v>
      </c>
      <c r="C53" s="3" t="s">
        <v>145</v>
      </c>
      <c r="D53" s="4">
        <v>2096.14</v>
      </c>
      <c r="E53" s="4">
        <f t="shared" si="0"/>
        <v>498.88132000000002</v>
      </c>
      <c r="F53" s="4">
        <f t="shared" si="1"/>
        <v>60.368831999999998</v>
      </c>
      <c r="G53" s="4">
        <f t="shared" si="2"/>
        <v>178.17189999999999</v>
      </c>
      <c r="H53" s="4">
        <f t="shared" si="8"/>
        <v>36836.306676</v>
      </c>
      <c r="I53" s="3" t="s">
        <v>9</v>
      </c>
      <c r="J53" s="3" t="s">
        <v>103</v>
      </c>
    </row>
    <row r="54" spans="1:10" ht="12.75" customHeight="1" x14ac:dyDescent="0.25">
      <c r="A54" s="3" t="s">
        <v>146</v>
      </c>
      <c r="B54" s="3" t="s">
        <v>147</v>
      </c>
      <c r="C54" s="3" t="s">
        <v>148</v>
      </c>
      <c r="D54" s="4">
        <v>2096.14</v>
      </c>
      <c r="E54" s="4">
        <f t="shared" si="0"/>
        <v>498.88132000000002</v>
      </c>
      <c r="F54" s="4">
        <f t="shared" si="1"/>
        <v>60.368831999999998</v>
      </c>
      <c r="G54" s="4">
        <f t="shared" si="2"/>
        <v>178.17189999999999</v>
      </c>
      <c r="H54" s="4">
        <f t="shared" si="8"/>
        <v>36836.306676</v>
      </c>
      <c r="I54" s="3" t="s">
        <v>100</v>
      </c>
      <c r="J54" s="3" t="s">
        <v>103</v>
      </c>
    </row>
    <row r="55" spans="1:10" ht="30" customHeight="1" x14ac:dyDescent="0.25">
      <c r="A55" s="3" t="s">
        <v>149</v>
      </c>
      <c r="B55" s="3" t="s">
        <v>150</v>
      </c>
      <c r="C55" s="3" t="s">
        <v>151</v>
      </c>
      <c r="D55" s="4">
        <v>2096.14</v>
      </c>
      <c r="E55" s="4">
        <f t="shared" si="0"/>
        <v>498.88132000000002</v>
      </c>
      <c r="F55" s="4">
        <f t="shared" si="1"/>
        <v>60.368831999999998</v>
      </c>
      <c r="G55" s="4">
        <f t="shared" si="2"/>
        <v>178.17189999999999</v>
      </c>
      <c r="H55" s="4">
        <f t="shared" si="8"/>
        <v>36836.306676</v>
      </c>
      <c r="I55" s="3" t="s">
        <v>9</v>
      </c>
      <c r="J55" s="3" t="s">
        <v>103</v>
      </c>
    </row>
    <row r="56" spans="1:10" ht="12.75" customHeight="1" x14ac:dyDescent="0.25">
      <c r="A56" s="3" t="s">
        <v>152</v>
      </c>
      <c r="B56" s="3" t="s">
        <v>153</v>
      </c>
      <c r="C56" s="3" t="s">
        <v>154</v>
      </c>
      <c r="D56" s="4">
        <v>2096.14</v>
      </c>
      <c r="E56" s="4">
        <f t="shared" si="0"/>
        <v>498.88132000000002</v>
      </c>
      <c r="F56" s="4">
        <f t="shared" si="1"/>
        <v>60.368831999999998</v>
      </c>
      <c r="G56" s="4">
        <f t="shared" si="2"/>
        <v>178.17189999999999</v>
      </c>
      <c r="H56" s="4">
        <f t="shared" si="8"/>
        <v>36836.306676</v>
      </c>
      <c r="I56" s="3" t="s">
        <v>9</v>
      </c>
      <c r="J56" s="3" t="s">
        <v>103</v>
      </c>
    </row>
    <row r="57" spans="1:10" ht="12.75" customHeight="1" x14ac:dyDescent="0.25">
      <c r="A57" s="3" t="s">
        <v>155</v>
      </c>
      <c r="B57" s="3" t="s">
        <v>156</v>
      </c>
      <c r="C57" s="3" t="s">
        <v>157</v>
      </c>
      <c r="D57" s="4">
        <v>2096.14</v>
      </c>
      <c r="E57" s="4">
        <f t="shared" si="0"/>
        <v>498.88132000000002</v>
      </c>
      <c r="F57" s="4">
        <f t="shared" si="1"/>
        <v>60.368831999999998</v>
      </c>
      <c r="G57" s="4">
        <f t="shared" si="2"/>
        <v>178.17189999999999</v>
      </c>
      <c r="H57" s="4">
        <f t="shared" si="8"/>
        <v>36836.306676</v>
      </c>
      <c r="I57" s="3" t="s">
        <v>9</v>
      </c>
      <c r="J57" s="3" t="s">
        <v>103</v>
      </c>
    </row>
    <row r="58" spans="1:10" ht="12.75" customHeight="1" x14ac:dyDescent="0.25">
      <c r="A58" s="3" t="s">
        <v>158</v>
      </c>
      <c r="B58" s="3" t="s">
        <v>159</v>
      </c>
      <c r="C58" s="3" t="s">
        <v>160</v>
      </c>
      <c r="D58" s="4">
        <v>0</v>
      </c>
      <c r="E58" s="4">
        <f t="shared" si="0"/>
        <v>0</v>
      </c>
      <c r="F58" s="4">
        <f t="shared" si="1"/>
        <v>0</v>
      </c>
      <c r="G58" s="4">
        <f t="shared" si="2"/>
        <v>0</v>
      </c>
      <c r="H58" s="4">
        <f t="shared" si="8"/>
        <v>0</v>
      </c>
      <c r="I58" s="3" t="s">
        <v>100</v>
      </c>
      <c r="J58" s="3" t="s">
        <v>103</v>
      </c>
    </row>
    <row r="59" spans="1:10" ht="12.75" customHeight="1" x14ac:dyDescent="0.25">
      <c r="A59" s="3" t="s">
        <v>161</v>
      </c>
      <c r="B59" s="3" t="s">
        <v>162</v>
      </c>
      <c r="C59" s="3" t="s">
        <v>163</v>
      </c>
      <c r="D59" s="4">
        <v>2096.14</v>
      </c>
      <c r="E59" s="4">
        <f t="shared" si="0"/>
        <v>498.88132000000002</v>
      </c>
      <c r="F59" s="4">
        <f t="shared" si="1"/>
        <v>60.368831999999998</v>
      </c>
      <c r="G59" s="4">
        <f t="shared" si="2"/>
        <v>178.17189999999999</v>
      </c>
      <c r="H59" s="4">
        <f t="shared" si="8"/>
        <v>36836.306676</v>
      </c>
      <c r="I59" s="3" t="s">
        <v>9</v>
      </c>
      <c r="J59" s="3" t="s">
        <v>103</v>
      </c>
    </row>
    <row r="60" spans="1:10" ht="30" customHeight="1" x14ac:dyDescent="0.25">
      <c r="A60" s="3" t="s">
        <v>164</v>
      </c>
      <c r="B60" s="3" t="s">
        <v>82</v>
      </c>
      <c r="C60" s="3" t="s">
        <v>165</v>
      </c>
      <c r="D60" s="4">
        <v>2096.14</v>
      </c>
      <c r="E60" s="4">
        <f t="shared" si="0"/>
        <v>498.88132000000002</v>
      </c>
      <c r="F60" s="4">
        <f t="shared" si="1"/>
        <v>60.368831999999998</v>
      </c>
      <c r="G60" s="4">
        <f t="shared" si="2"/>
        <v>178.17189999999999</v>
      </c>
      <c r="H60" s="4">
        <f t="shared" si="8"/>
        <v>36836.306676</v>
      </c>
      <c r="I60" s="3" t="s">
        <v>9</v>
      </c>
      <c r="J60" s="3" t="s">
        <v>103</v>
      </c>
    </row>
    <row r="61" spans="1:10" ht="12.75" customHeight="1" x14ac:dyDescent="0.25">
      <c r="A61" s="3" t="s">
        <v>166</v>
      </c>
      <c r="B61" s="3" t="s">
        <v>167</v>
      </c>
      <c r="C61" s="3" t="s">
        <v>23</v>
      </c>
      <c r="D61" s="4">
        <v>0</v>
      </c>
      <c r="E61" s="4">
        <f t="shared" si="0"/>
        <v>0</v>
      </c>
      <c r="F61" s="4">
        <f t="shared" si="1"/>
        <v>0</v>
      </c>
      <c r="G61" s="4">
        <f t="shared" si="2"/>
        <v>0</v>
      </c>
      <c r="H61" s="4">
        <f t="shared" si="8"/>
        <v>0</v>
      </c>
      <c r="I61" s="3" t="s">
        <v>100</v>
      </c>
      <c r="J61" s="3" t="s">
        <v>103</v>
      </c>
    </row>
    <row r="62" spans="1:10" ht="12.75" customHeight="1" x14ac:dyDescent="0.25">
      <c r="A62" s="3" t="s">
        <v>168</v>
      </c>
      <c r="B62" s="3" t="s">
        <v>169</v>
      </c>
      <c r="C62" s="3" t="s">
        <v>170</v>
      </c>
      <c r="D62" s="4">
        <v>1932.24</v>
      </c>
      <c r="E62" s="4">
        <f t="shared" si="0"/>
        <v>459.87312000000003</v>
      </c>
      <c r="F62" s="4">
        <f t="shared" si="1"/>
        <v>55.648511999999997</v>
      </c>
      <c r="G62" s="4">
        <f t="shared" si="2"/>
        <v>164.24040000000002</v>
      </c>
      <c r="H62" s="4">
        <f>(D62+E62+F62+G62)*6</f>
        <v>15672.012192000002</v>
      </c>
      <c r="I62" s="3" t="s">
        <v>9</v>
      </c>
      <c r="J62" s="3" t="s">
        <v>33</v>
      </c>
    </row>
    <row r="63" spans="1:10" ht="12.75" customHeight="1" x14ac:dyDescent="0.25">
      <c r="A63" s="3" t="s">
        <v>168</v>
      </c>
      <c r="B63" s="3" t="s">
        <v>169</v>
      </c>
      <c r="C63" s="3" t="s">
        <v>170</v>
      </c>
      <c r="D63" s="4">
        <v>1964.94</v>
      </c>
      <c r="E63" s="4">
        <f t="shared" si="0"/>
        <v>467.65572000000003</v>
      </c>
      <c r="F63" s="4">
        <f t="shared" si="1"/>
        <v>56.590271999999999</v>
      </c>
      <c r="G63" s="4">
        <f t="shared" si="2"/>
        <v>167.01990000000001</v>
      </c>
      <c r="H63" s="4">
        <f>(D63+E63+F63+G63)*7</f>
        <v>18593.441244000001</v>
      </c>
      <c r="I63" s="3" t="s">
        <v>9</v>
      </c>
      <c r="J63" s="3" t="s">
        <v>171</v>
      </c>
    </row>
    <row r="64" spans="1:10" ht="12.75" customHeight="1" x14ac:dyDescent="0.25">
      <c r="A64" s="3" t="s">
        <v>172</v>
      </c>
      <c r="B64" s="3" t="s">
        <v>173</v>
      </c>
      <c r="C64" s="3" t="s">
        <v>174</v>
      </c>
      <c r="D64" s="4">
        <v>1932.24</v>
      </c>
      <c r="E64" s="4">
        <f t="shared" si="0"/>
        <v>459.87312000000003</v>
      </c>
      <c r="F64" s="4">
        <f t="shared" si="1"/>
        <v>55.648511999999997</v>
      </c>
      <c r="G64" s="4">
        <f t="shared" si="2"/>
        <v>164.24040000000002</v>
      </c>
      <c r="H64" s="4">
        <f>(D64+E64+F64+G64)*6</f>
        <v>15672.012192000002</v>
      </c>
      <c r="I64" s="3" t="s">
        <v>9</v>
      </c>
      <c r="J64" s="3" t="s">
        <v>33</v>
      </c>
    </row>
    <row r="65" spans="1:10" ht="12.75" customHeight="1" x14ac:dyDescent="0.25">
      <c r="A65" s="3" t="s">
        <v>172</v>
      </c>
      <c r="B65" s="3" t="s">
        <v>173</v>
      </c>
      <c r="C65" s="3" t="s">
        <v>174</v>
      </c>
      <c r="D65" s="4">
        <v>1964.94</v>
      </c>
      <c r="E65" s="4">
        <f t="shared" si="0"/>
        <v>467.65572000000003</v>
      </c>
      <c r="F65" s="4">
        <f t="shared" si="1"/>
        <v>56.590271999999999</v>
      </c>
      <c r="G65" s="4">
        <f t="shared" si="2"/>
        <v>167.01990000000001</v>
      </c>
      <c r="H65" s="4">
        <f>(D65+E65+F65+G65)*7</f>
        <v>18593.441244000001</v>
      </c>
      <c r="I65" s="3" t="s">
        <v>9</v>
      </c>
      <c r="J65" s="3" t="s">
        <v>171</v>
      </c>
    </row>
    <row r="66" spans="1:10" ht="30" customHeight="1" x14ac:dyDescent="0.25">
      <c r="A66" s="3" t="s">
        <v>175</v>
      </c>
      <c r="B66" s="3" t="s">
        <v>176</v>
      </c>
      <c r="C66" s="3" t="s">
        <v>177</v>
      </c>
      <c r="D66" s="4">
        <v>1932.24</v>
      </c>
      <c r="E66" s="4">
        <f t="shared" si="0"/>
        <v>459.87312000000003</v>
      </c>
      <c r="F66" s="4">
        <f t="shared" si="1"/>
        <v>55.648511999999997</v>
      </c>
      <c r="G66" s="4">
        <f t="shared" si="2"/>
        <v>164.24040000000002</v>
      </c>
      <c r="H66" s="4">
        <f>(D66+E66+F66+G66)*6</f>
        <v>15672.012192000002</v>
      </c>
      <c r="I66" s="3" t="s">
        <v>9</v>
      </c>
      <c r="J66" s="3" t="s">
        <v>33</v>
      </c>
    </row>
    <row r="67" spans="1:10" ht="12.75" customHeight="1" x14ac:dyDescent="0.25">
      <c r="A67" s="3" t="s">
        <v>175</v>
      </c>
      <c r="B67" s="3" t="s">
        <v>176</v>
      </c>
      <c r="C67" s="3" t="s">
        <v>177</v>
      </c>
      <c r="D67" s="4">
        <v>1964.94</v>
      </c>
      <c r="E67" s="4">
        <f t="shared" si="0"/>
        <v>467.65572000000003</v>
      </c>
      <c r="F67" s="4">
        <f t="shared" si="1"/>
        <v>56.590271999999999</v>
      </c>
      <c r="G67" s="4">
        <f t="shared" si="2"/>
        <v>167.01990000000001</v>
      </c>
      <c r="H67" s="4">
        <f>(D67+E67+F67+G67)*7</f>
        <v>18593.441244000001</v>
      </c>
      <c r="I67" s="3" t="s">
        <v>9</v>
      </c>
      <c r="J67" s="3" t="s">
        <v>171</v>
      </c>
    </row>
    <row r="68" spans="1:10" ht="12.75" customHeight="1" x14ac:dyDescent="0.25">
      <c r="A68" s="3" t="s">
        <v>178</v>
      </c>
      <c r="B68" s="3" t="s">
        <v>179</v>
      </c>
      <c r="C68" s="3" t="s">
        <v>180</v>
      </c>
      <c r="D68" s="4">
        <v>0</v>
      </c>
      <c r="E68" s="4">
        <f t="shared" si="0"/>
        <v>0</v>
      </c>
      <c r="F68" s="4">
        <f t="shared" si="1"/>
        <v>0</v>
      </c>
      <c r="G68" s="4">
        <f t="shared" si="2"/>
        <v>0</v>
      </c>
      <c r="H68" s="4">
        <v>0</v>
      </c>
      <c r="I68" s="3" t="s">
        <v>9</v>
      </c>
      <c r="J68" s="3" t="s">
        <v>181</v>
      </c>
    </row>
    <row r="69" spans="1:10" x14ac:dyDescent="0.25">
      <c r="E69" s="5"/>
    </row>
    <row r="70" spans="1:10" ht="15.75" x14ac:dyDescent="0.25">
      <c r="H70" s="7">
        <f>SUM(H2:H68)</f>
        <v>1671869.2949339983</v>
      </c>
      <c r="I70" s="8" t="s">
        <v>188</v>
      </c>
    </row>
    <row r="71" spans="1:10" ht="15.75" thickBot="1" x14ac:dyDescent="0.3"/>
    <row r="72" spans="1:10" x14ac:dyDescent="0.25">
      <c r="B72" s="9" t="s">
        <v>190</v>
      </c>
      <c r="C72" s="10"/>
    </row>
    <row r="73" spans="1:10" x14ac:dyDescent="0.25">
      <c r="B73" s="11" t="s">
        <v>189</v>
      </c>
      <c r="C73" s="12"/>
    </row>
    <row r="74" spans="1:10" ht="15.75" thickBot="1" x14ac:dyDescent="0.3">
      <c r="B74" s="13" t="s">
        <v>191</v>
      </c>
      <c r="C74" s="14"/>
    </row>
    <row r="75" spans="1:10" x14ac:dyDescent="0.25">
      <c r="B75" s="9" t="s">
        <v>192</v>
      </c>
      <c r="C75" s="10"/>
    </row>
    <row r="76" spans="1:10" ht="15.75" thickBot="1" x14ac:dyDescent="0.3">
      <c r="B76" s="13" t="s">
        <v>193</v>
      </c>
      <c r="C76" s="14"/>
    </row>
  </sheetData>
  <pageMargins left="0.7" right="0.7" top="0.75" bottom="0.75" header="0.3" footer="0.3"/>
  <pageSetup paperSize="9" orientation="portrait" r:id="rId1"/>
  <ignoredErrors>
    <ignoredError sqref="H29:H30 H31 H63:H64 H65:H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67920-C6A8-4B10-BF25-AB02E34DE79C}">
  <dimension ref="B2:L14"/>
  <sheetViews>
    <sheetView workbookViewId="0">
      <selection activeCell="B12" sqref="B12"/>
    </sheetView>
  </sheetViews>
  <sheetFormatPr defaultRowHeight="15" x14ac:dyDescent="0.25"/>
  <cols>
    <col min="3" max="3" width="38.7109375" customWidth="1"/>
    <col min="4" max="4" width="14.140625" bestFit="1" customWidth="1"/>
    <col min="5" max="5" width="12.7109375" bestFit="1" customWidth="1"/>
    <col min="6" max="6" width="19.42578125" bestFit="1" customWidth="1"/>
    <col min="7" max="7" width="19" bestFit="1" customWidth="1"/>
    <col min="9" max="9" width="9.5703125" bestFit="1" customWidth="1"/>
    <col min="10" max="11" width="9.28515625" bestFit="1" customWidth="1"/>
    <col min="12" max="12" width="25" bestFit="1" customWidth="1"/>
  </cols>
  <sheetData>
    <row r="2" spans="2:12" ht="15.75" x14ac:dyDescent="0.25">
      <c r="B2" s="21" t="s">
        <v>197</v>
      </c>
      <c r="C2" s="21" t="s">
        <v>198</v>
      </c>
      <c r="D2" s="21" t="s">
        <v>199</v>
      </c>
      <c r="E2" s="21" t="s">
        <v>200</v>
      </c>
      <c r="F2" s="21" t="s">
        <v>201</v>
      </c>
      <c r="G2" s="21" t="s">
        <v>202</v>
      </c>
      <c r="I2" s="23" t="s">
        <v>210</v>
      </c>
      <c r="J2" s="23" t="s">
        <v>211</v>
      </c>
      <c r="K2" s="23" t="s">
        <v>212</v>
      </c>
      <c r="L2" s="24" t="s">
        <v>213</v>
      </c>
    </row>
    <row r="3" spans="2:12" x14ac:dyDescent="0.25">
      <c r="B3" s="15">
        <v>1</v>
      </c>
      <c r="C3" s="15" t="s">
        <v>203</v>
      </c>
      <c r="D3" s="16">
        <v>43831</v>
      </c>
      <c r="E3" s="15" t="s">
        <v>204</v>
      </c>
      <c r="F3" s="15">
        <v>0</v>
      </c>
      <c r="G3" s="17">
        <v>3481.6</v>
      </c>
      <c r="I3" s="25">
        <v>0.23799999999999999</v>
      </c>
      <c r="J3" s="26">
        <v>2.8799999999999999E-2</v>
      </c>
      <c r="K3" s="26">
        <v>8.5000000000000006E-2</v>
      </c>
      <c r="L3" s="27"/>
    </row>
    <row r="4" spans="2:12" x14ac:dyDescent="0.25">
      <c r="B4" s="15">
        <v>30</v>
      </c>
      <c r="C4" s="15" t="s">
        <v>205</v>
      </c>
      <c r="D4" s="16">
        <v>43466</v>
      </c>
      <c r="E4" s="15" t="s">
        <v>204</v>
      </c>
      <c r="F4" s="15">
        <v>1</v>
      </c>
      <c r="G4" s="15">
        <v>652.03</v>
      </c>
      <c r="I4" s="28"/>
      <c r="J4" s="29"/>
      <c r="K4" s="29"/>
      <c r="L4" s="27"/>
    </row>
    <row r="5" spans="2:12" x14ac:dyDescent="0.25">
      <c r="B5" s="15">
        <v>67</v>
      </c>
      <c r="C5" s="15" t="s">
        <v>206</v>
      </c>
      <c r="D5" s="16">
        <v>44743</v>
      </c>
      <c r="E5" s="15" t="s">
        <v>204</v>
      </c>
      <c r="F5" s="15">
        <v>2</v>
      </c>
      <c r="G5" s="17">
        <v>1353.78</v>
      </c>
      <c r="I5" s="28"/>
      <c r="J5" s="29"/>
      <c r="K5" s="29"/>
      <c r="L5" s="27"/>
    </row>
    <row r="6" spans="2:12" x14ac:dyDescent="0.25">
      <c r="B6" s="18">
        <v>67</v>
      </c>
      <c r="C6" s="18" t="s">
        <v>206</v>
      </c>
      <c r="D6" s="19">
        <v>44562</v>
      </c>
      <c r="E6" s="19">
        <v>44742</v>
      </c>
      <c r="F6" s="18">
        <v>2</v>
      </c>
      <c r="G6" s="20">
        <v>1353.78</v>
      </c>
      <c r="I6" s="28"/>
      <c r="J6" s="29"/>
      <c r="K6" s="29"/>
      <c r="L6" s="27"/>
    </row>
    <row r="7" spans="2:12" x14ac:dyDescent="0.25">
      <c r="B7" s="15">
        <v>72</v>
      </c>
      <c r="C7" s="15" t="s">
        <v>207</v>
      </c>
      <c r="D7" s="16">
        <v>44287</v>
      </c>
      <c r="E7" s="15" t="s">
        <v>204</v>
      </c>
      <c r="F7" s="15">
        <v>0</v>
      </c>
      <c r="G7" s="15">
        <v>538.46</v>
      </c>
      <c r="I7" s="28"/>
      <c r="J7" s="29"/>
      <c r="K7" s="29"/>
      <c r="L7" s="27"/>
    </row>
    <row r="8" spans="2:12" ht="30" x14ac:dyDescent="0.25">
      <c r="B8" s="15">
        <v>601</v>
      </c>
      <c r="C8" s="15" t="s">
        <v>208</v>
      </c>
      <c r="D8" s="16">
        <v>43831</v>
      </c>
      <c r="E8" s="15" t="s">
        <v>204</v>
      </c>
      <c r="F8" s="15">
        <v>0</v>
      </c>
      <c r="G8" s="15">
        <v>24.37</v>
      </c>
      <c r="I8" s="28"/>
      <c r="J8" s="29"/>
      <c r="K8" s="29"/>
      <c r="L8" s="27"/>
    </row>
    <row r="9" spans="2:12" ht="30" x14ac:dyDescent="0.25">
      <c r="B9" s="15">
        <v>901</v>
      </c>
      <c r="C9" s="15" t="s">
        <v>209</v>
      </c>
      <c r="D9" s="16">
        <v>44743</v>
      </c>
      <c r="E9" s="15" t="s">
        <v>204</v>
      </c>
      <c r="F9" s="15">
        <v>0</v>
      </c>
      <c r="G9" s="15">
        <v>17.41</v>
      </c>
      <c r="I9" s="28"/>
      <c r="J9" s="29"/>
      <c r="K9" s="29"/>
      <c r="L9" s="27"/>
    </row>
    <row r="10" spans="2:12" ht="30" x14ac:dyDescent="0.25">
      <c r="B10" s="18">
        <v>901</v>
      </c>
      <c r="C10" s="18" t="s">
        <v>209</v>
      </c>
      <c r="D10" s="19">
        <v>44652</v>
      </c>
      <c r="E10" s="19">
        <v>44742</v>
      </c>
      <c r="F10" s="18">
        <v>0</v>
      </c>
      <c r="G10" s="18">
        <v>10.44</v>
      </c>
      <c r="I10" s="28"/>
      <c r="J10" s="29"/>
      <c r="K10" s="29"/>
      <c r="L10" s="27"/>
    </row>
    <row r="11" spans="2:12" ht="21" customHeight="1" x14ac:dyDescent="0.35">
      <c r="G11" s="22">
        <f>SUM(G3+G4+G5+G7+G8+G9)</f>
        <v>6067.65</v>
      </c>
      <c r="I11" s="30">
        <f>(G11*I3)</f>
        <v>1444.1007</v>
      </c>
      <c r="J11" s="31">
        <f>(G11*J3)</f>
        <v>174.74831999999998</v>
      </c>
      <c r="K11" s="31">
        <f>(G11*K3)</f>
        <v>515.75025000000005</v>
      </c>
      <c r="L11" s="32">
        <f>(G11+I11+J11+K11)</f>
        <v>8202.2492700000003</v>
      </c>
    </row>
    <row r="13" spans="2:12" ht="15.75" x14ac:dyDescent="0.25">
      <c r="I13" s="33"/>
      <c r="J13" s="34"/>
      <c r="K13" s="34"/>
      <c r="L13" s="24" t="s">
        <v>214</v>
      </c>
    </row>
    <row r="14" spans="2:12" ht="21" x14ac:dyDescent="0.35">
      <c r="I14" s="35"/>
      <c r="J14" s="36"/>
      <c r="K14" s="36"/>
      <c r="L14" s="32">
        <f>(L11*13)</f>
        <v>106629.24051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71578-0BF2-4B75-9C8F-C389D3B022D2}">
  <dimension ref="B2:E17"/>
  <sheetViews>
    <sheetView workbookViewId="0">
      <selection activeCell="A3" sqref="A3"/>
    </sheetView>
  </sheetViews>
  <sheetFormatPr defaultRowHeight="15" x14ac:dyDescent="0.25"/>
  <cols>
    <col min="2" max="2" width="19.7109375" customWidth="1"/>
    <col min="3" max="3" width="20.7109375" customWidth="1"/>
    <col min="4" max="5" width="17.7109375" customWidth="1"/>
  </cols>
  <sheetData>
    <row r="2" spans="2:5" ht="15.75" thickBot="1" x14ac:dyDescent="0.3"/>
    <row r="3" spans="2:5" ht="66" customHeight="1" thickBot="1" x14ac:dyDescent="0.3">
      <c r="B3" s="43" t="s">
        <v>194</v>
      </c>
      <c r="C3" s="44"/>
      <c r="D3" s="44"/>
      <c r="E3" s="45"/>
    </row>
    <row r="4" spans="2:5" ht="19.5" customHeight="1" x14ac:dyDescent="0.25">
      <c r="B4" s="46" t="s">
        <v>195</v>
      </c>
      <c r="C4" s="47"/>
      <c r="D4" s="47"/>
      <c r="E4" s="48"/>
    </row>
    <row r="5" spans="2:5" x14ac:dyDescent="0.25">
      <c r="B5" s="49"/>
      <c r="C5" s="50"/>
      <c r="D5" s="50"/>
      <c r="E5" s="51"/>
    </row>
    <row r="6" spans="2:5" x14ac:dyDescent="0.25">
      <c r="B6" s="49"/>
      <c r="C6" s="50"/>
      <c r="D6" s="50"/>
      <c r="E6" s="51"/>
    </row>
    <row r="7" spans="2:5" x14ac:dyDescent="0.25">
      <c r="B7" s="49"/>
      <c r="C7" s="50"/>
      <c r="D7" s="50"/>
      <c r="E7" s="51"/>
    </row>
    <row r="8" spans="2:5" x14ac:dyDescent="0.25">
      <c r="B8" s="37">
        <v>1681869</v>
      </c>
      <c r="C8" s="38"/>
      <c r="D8" s="38"/>
      <c r="E8" s="39"/>
    </row>
    <row r="9" spans="2:5" x14ac:dyDescent="0.25">
      <c r="B9" s="37"/>
      <c r="C9" s="38"/>
      <c r="D9" s="38"/>
      <c r="E9" s="39"/>
    </row>
    <row r="10" spans="2:5" ht="15.75" thickBot="1" x14ac:dyDescent="0.3">
      <c r="B10" s="40"/>
      <c r="C10" s="41"/>
      <c r="D10" s="41"/>
      <c r="E10" s="42"/>
    </row>
    <row r="11" spans="2:5" x14ac:dyDescent="0.25">
      <c r="B11" s="46" t="s">
        <v>196</v>
      </c>
      <c r="C11" s="47"/>
      <c r="D11" s="47"/>
      <c r="E11" s="48"/>
    </row>
    <row r="12" spans="2:5" x14ac:dyDescent="0.25">
      <c r="B12" s="49"/>
      <c r="C12" s="50"/>
      <c r="D12" s="50"/>
      <c r="E12" s="51"/>
    </row>
    <row r="13" spans="2:5" x14ac:dyDescent="0.25">
      <c r="B13" s="49"/>
      <c r="C13" s="50"/>
      <c r="D13" s="50"/>
      <c r="E13" s="51"/>
    </row>
    <row r="14" spans="2:5" x14ac:dyDescent="0.25">
      <c r="B14" s="49"/>
      <c r="C14" s="50"/>
      <c r="D14" s="50"/>
      <c r="E14" s="51"/>
    </row>
    <row r="15" spans="2:5" x14ac:dyDescent="0.25">
      <c r="B15" s="37">
        <v>106629</v>
      </c>
      <c r="C15" s="38"/>
      <c r="D15" s="38"/>
      <c r="E15" s="39"/>
    </row>
    <row r="16" spans="2:5" x14ac:dyDescent="0.25">
      <c r="B16" s="37"/>
      <c r="C16" s="38"/>
      <c r="D16" s="38"/>
      <c r="E16" s="39"/>
    </row>
    <row r="17" spans="2:5" ht="15.75" thickBot="1" x14ac:dyDescent="0.3">
      <c r="B17" s="40"/>
      <c r="C17" s="41"/>
      <c r="D17" s="41"/>
      <c r="E17" s="42"/>
    </row>
  </sheetData>
  <mergeCells count="5">
    <mergeCell ref="B8:E10"/>
    <mergeCell ref="B3:E3"/>
    <mergeCell ref="B4:E7"/>
    <mergeCell ref="B11:E14"/>
    <mergeCell ref="B15:E17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dettaglio dipendenti 2022</vt:lpstr>
      <vt:lpstr>dettaglio dirigente medico 2022</vt:lpstr>
      <vt:lpstr>DA PUBBLICARE</vt:lpstr>
      <vt:lpstr>'DA PUBBLICARE'!Area_stampa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Biondi</dc:creator>
  <cp:lastModifiedBy>Dario Biondi</cp:lastModifiedBy>
  <cp:lastPrinted>2023-07-03T08:48:08Z</cp:lastPrinted>
  <dcterms:created xsi:type="dcterms:W3CDTF">2023-06-30T08:40:31Z</dcterms:created>
  <dcterms:modified xsi:type="dcterms:W3CDTF">2023-07-05T05:33:42Z</dcterms:modified>
</cp:coreProperties>
</file>